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Organisasjon\A400\S425\ENERGI\Fjernvarme_fjernkjøling\Kommune_fordeling\"/>
    </mc:Choice>
  </mc:AlternateContent>
  <xr:revisionPtr revIDLastSave="0" documentId="13_ncr:1_{051D0588-D84D-4E33-920F-BBDBABF9A93D}" xr6:coauthVersionLast="36" xr6:coauthVersionMax="47" xr10:uidLastSave="{00000000-0000-0000-0000-000000000000}"/>
  <bookViews>
    <workbookView xWindow="-120" yWindow="-120" windowWidth="29040" windowHeight="17520" xr2:uid="{33951D71-C84D-435B-89E0-94951AF3EB02}"/>
  </bookViews>
  <sheets>
    <sheet name="Veiledning og info" sheetId="11" r:id="rId1"/>
    <sheet name="Kontakt og kommune" sheetId="1" r:id="rId2"/>
    <sheet name="Skjema" sheetId="12" r:id="rId3"/>
    <sheet name="Tidsbruk" sheetId="8" r:id="rId4"/>
    <sheet name="Omregningsfaktorer"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1" i="12" l="1"/>
  <c r="Q20" i="12"/>
  <c r="Q19" i="12"/>
  <c r="Q18" i="12"/>
  <c r="Q16" i="12"/>
  <c r="Q14" i="12"/>
  <c r="Q13" i="12"/>
  <c r="Q11" i="12"/>
  <c r="Q10" i="12"/>
  <c r="Q9" i="12"/>
  <c r="Q7" i="12"/>
  <c r="O10" i="12" l="1"/>
  <c r="O9" i="12"/>
  <c r="F26" i="13"/>
  <c r="G25" i="13"/>
  <c r="F25" i="13"/>
  <c r="D24" i="13"/>
  <c r="F24" i="13" s="1"/>
  <c r="G23" i="13"/>
  <c r="G22" i="13"/>
  <c r="F22" i="13"/>
  <c r="F21" i="13"/>
  <c r="F20" i="13"/>
  <c r="G19" i="13"/>
  <c r="F19" i="13"/>
  <c r="J15" i="12" l="1"/>
  <c r="C22" i="12"/>
  <c r="N23" i="12" l="1"/>
  <c r="M23" i="12" l="1"/>
  <c r="M24" i="12" s="1"/>
  <c r="J10" i="12"/>
  <c r="J9" i="12"/>
  <c r="J8" i="12"/>
  <c r="J16" i="12"/>
  <c r="O15" i="12" s="1"/>
  <c r="J21" i="12"/>
  <c r="O21" i="12" s="1"/>
  <c r="J20" i="12"/>
  <c r="O20" i="12" s="1"/>
  <c r="J19" i="12" l="1"/>
  <c r="O19" i="12" s="1"/>
  <c r="J18" i="12"/>
  <c r="J17" i="12"/>
  <c r="J14" i="12"/>
  <c r="O14" i="12" s="1"/>
  <c r="J13" i="12"/>
  <c r="J12" i="12"/>
  <c r="J11" i="12"/>
  <c r="O11" i="12" s="1"/>
  <c r="J7" i="12"/>
  <c r="J6" i="12"/>
  <c r="C13" i="12"/>
  <c r="O17" i="12" l="1"/>
  <c r="O6" i="12"/>
  <c r="C23" i="12"/>
  <c r="C24" i="12"/>
  <c r="O12" i="12"/>
  <c r="J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Bøeng, Ann Christin</author>
  </authors>
  <commentList>
    <comment ref="C18" authorId="0" shapeId="0" xr:uid="{8520BECD-1889-4EEB-BB77-592425C75E99}">
      <text>
        <r>
          <rPr>
            <sz val="9"/>
            <color indexed="81"/>
            <rFont val="Tahoma"/>
            <family val="2"/>
          </rPr>
          <t>Dersom dere leverer til andre fjernvarmeverk, så regnes ett fjernvarmeverk som en kunde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Bøeng, Ann Christin</author>
  </authors>
  <commentList>
    <comment ref="O10" authorId="0" shapeId="0" xr:uid="{66000DB4-87D1-433A-92DD-930B9FB247CD}">
      <text>
        <r>
          <rPr>
            <sz val="10"/>
            <color indexed="81"/>
            <rFont val="Tahoma"/>
            <family val="2"/>
          </rPr>
          <t>Beregnet SCOP-faktor</t>
        </r>
        <r>
          <rPr>
            <sz val="9"/>
            <color indexed="81"/>
            <rFont val="Tahoma"/>
            <family val="2"/>
          </rPr>
          <t xml:space="preserve">
</t>
        </r>
      </text>
    </comment>
  </commentList>
</comments>
</file>

<file path=xl/sharedStrings.xml><?xml version="1.0" encoding="utf-8"?>
<sst xmlns="http://schemas.openxmlformats.org/spreadsheetml/2006/main" count="897" uniqueCount="534">
  <si>
    <t>Husholdninger, inklusive borettslag, sameierselskap o.l</t>
  </si>
  <si>
    <t>Jordbruk, skogbruk, fiske og fangst (01-03)</t>
  </si>
  <si>
    <t>Enhet</t>
  </si>
  <si>
    <t>tonn</t>
  </si>
  <si>
    <t>Lett fyringsolje (fyringsolje nr 1/2)</t>
  </si>
  <si>
    <t>Anleggsdiesel/avgiftsfri diesel</t>
  </si>
  <si>
    <t>Elektrisitet i alt</t>
  </si>
  <si>
    <t>MWh</t>
  </si>
  <si>
    <t>Avfall totalt (inkl. avfall forbrent og avkjølt til luft, post 704)</t>
  </si>
  <si>
    <t>Biooljer</t>
  </si>
  <si>
    <t>Spillvarme fra industriprosesser</t>
  </si>
  <si>
    <t>Naturgass (i gassform eller komprimert)</t>
  </si>
  <si>
    <t>1000 Sm3</t>
  </si>
  <si>
    <t>LNG (flytende naturgass)</t>
  </si>
  <si>
    <t>Tonn</t>
  </si>
  <si>
    <t>LPG (propan)</t>
  </si>
  <si>
    <t>Deponigass</t>
  </si>
  <si>
    <t>Biogass (utenom deponigass)</t>
  </si>
  <si>
    <t>Annet (spesifiser i merknadsfelt)</t>
  </si>
  <si>
    <t>LPG</t>
  </si>
  <si>
    <t>sporsmalene i skjemaet kunne besvares?</t>
  </si>
  <si>
    <t>sporsmalene kunne besvares?</t>
  </si>
  <si>
    <t>Oppgi timer og minutter du brukte pa dette arbeidet.</t>
  </si>
  <si>
    <t>Tid du tidligere har oppgitt at du brukte for skjemaet kunne fylles ut, skal ikke regnes med.</t>
  </si>
  <si>
    <t>(Svar ja eller nei)</t>
  </si>
  <si>
    <t>Timer</t>
  </si>
  <si>
    <t>Minutter</t>
  </si>
  <si>
    <t>Fikk du hjelp av andre til dette?</t>
  </si>
  <si>
    <t>Var det nodvendig å samle informasjon fra andre personer eller kilder for</t>
  </si>
  <si>
    <t>Nå følger noen spørsmål om hvor mye tid som ble brukt for å finne fram nødvendig</t>
  </si>
  <si>
    <t>informasjon og fylle ut dette skjemaet</t>
  </si>
  <si>
    <t>Omtrent hvor lang tid brukte du pa å samle inn nodvendig informasjon for</t>
  </si>
  <si>
    <t>Energivare</t>
  </si>
  <si>
    <t>Pellets</t>
  </si>
  <si>
    <t>https://www.ssb.no/a/publikasjoner/pdf/nos_c703/nos_c703.pdf</t>
  </si>
  <si>
    <t>For andre omregningsfaktorer, se vedlegg A, B og C i følgende publikasjon:</t>
  </si>
  <si>
    <t>Til utvinning av olje og gass (06, 09.1)</t>
  </si>
  <si>
    <t>Til bergverk og industri (05, 07, 08, 09.9 -33)</t>
  </si>
  <si>
    <t>Til bygg og anleggsvirksomhet (41-43)</t>
  </si>
  <si>
    <t>Tjenesteyting, offentlig og privat  (45-96, 99)</t>
  </si>
  <si>
    <t>Omtrent hvor lang tid brukte du på selve skjemautfyllingen?</t>
  </si>
  <si>
    <t>Eventuelle andre kommentarer</t>
  </si>
  <si>
    <t>*Kraftvarmeverk er anlegg som produserer både fjernvarme og elektrisitet</t>
  </si>
  <si>
    <t>Bioolje</t>
  </si>
  <si>
    <t>https://www.ssb.no/energi-og-industri/artikler-og-publikasjoner/_attachment/369610?_ts=1673ff3e218</t>
  </si>
  <si>
    <t>Se side 52</t>
  </si>
  <si>
    <t>Eller følgende publikasjon:</t>
  </si>
  <si>
    <t>'- Hvor mye varme ble avkjølt til luft (dvs. ikke nyttiggjort som varme) i 2023?</t>
  </si>
  <si>
    <t>Trepellets</t>
  </si>
  <si>
    <t>Energibruk omregnet til MWh (gjøres automatisk)</t>
  </si>
  <si>
    <t>Andre faste biobrensler utenom trepellets (bark, flis mv.)</t>
  </si>
  <si>
    <t>Til vannforsyning, avløps og renovasjonsvirksomhet (36-39)</t>
  </si>
  <si>
    <t xml:space="preserve">+ Hvor mye fjernvarme (damp/varmtvann) kjøpte anlegget fra andre fjernvarmeverk i 2024? </t>
  </si>
  <si>
    <t>- Hvor mye elektrisitet ble produsert ved anleggets
kraftvarmeverk* i 2024?</t>
  </si>
  <si>
    <t>- Hvor stort var varmetapet i fordelingsnettet i 2024?</t>
  </si>
  <si>
    <t>- Hvor mye fjernvarme (damp/varmtvann) ble levert til andre fjernvarmeverk/everk i 2024?</t>
  </si>
  <si>
    <t>- Hvor mye fjernvarme (damp/varmtvann) ble brukt i eget anlegg?</t>
  </si>
  <si>
    <t>kW</t>
  </si>
  <si>
    <t>Oljekjel</t>
  </si>
  <si>
    <t>Varmepumpeanlegg</t>
  </si>
  <si>
    <t>Kjele for bioolje</t>
  </si>
  <si>
    <t>Naturgass kjele</t>
  </si>
  <si>
    <t>LPGkjel</t>
  </si>
  <si>
    <t>Biogasskjel</t>
  </si>
  <si>
    <t>Produksjon av fjernvarme fra ulike brensler / produksjonsanlegg</t>
  </si>
  <si>
    <t>Andre (spesifiser i kommentarfelt under)</t>
  </si>
  <si>
    <t>I alt (skal tilsvare eksterne leveranser ovenfor)</t>
  </si>
  <si>
    <t>Dersom fjernvarme leveres i flere kommuner, vennligst oppgi hvor mye som leveres til kundegrupper i ulike kommuner i boksen nedenfor</t>
  </si>
  <si>
    <t>Spillvarme fra annet (spesifiser i merknadsfelt)</t>
  </si>
  <si>
    <t xml:space="preserve">Hva var anleggets egen bruttoproduksjon av fjernvarme
(damp/varmtvann) i 2024? </t>
  </si>
  <si>
    <t xml:space="preserve">= Fjernvarme (damp/varmtvann) levert til eksterne sluttbrukerkunder i 2024 </t>
  </si>
  <si>
    <t>Kontroll (skal være lik tall i celle C13)</t>
  </si>
  <si>
    <t>TOTALT</t>
  </si>
  <si>
    <t xml:space="preserve">         Av dette til elkjeler: </t>
  </si>
  <si>
    <t xml:space="preserve">    Av dette til varmepumper</t>
  </si>
  <si>
    <t>Elektrokjeler</t>
  </si>
  <si>
    <t>Sum energi omregnet til MWh(utenom "annet")</t>
  </si>
  <si>
    <t>Installert effekt på anlegget</t>
  </si>
  <si>
    <t>Fyringsolje og diesel</t>
  </si>
  <si>
    <t>Avfall</t>
  </si>
  <si>
    <t>GJ/tonn</t>
  </si>
  <si>
    <t xml:space="preserve">LNG: </t>
  </si>
  <si>
    <t>Jernverksgass / CO-gass</t>
  </si>
  <si>
    <t>GJ/tusen Sm3</t>
  </si>
  <si>
    <t>9,7-10</t>
  </si>
  <si>
    <t>1,36 tusen Sm3/tonn</t>
  </si>
  <si>
    <t>MWh /tonn</t>
  </si>
  <si>
    <t>MWh/tusen Sm3</t>
  </si>
  <si>
    <t>2,7-2,8</t>
  </si>
  <si>
    <t>MWh / tusen liter</t>
  </si>
  <si>
    <t>MWh / kubikk</t>
  </si>
  <si>
    <t>MWh / Tusen Sm3</t>
  </si>
  <si>
    <t>Omregning til andre enheter</t>
  </si>
  <si>
    <t>For å regne om fra tonn til GJ, gang med faktoren under</t>
  </si>
  <si>
    <t>For å regne om fra tusen Sm3 til GJ, gang med faktoren under</t>
  </si>
  <si>
    <t>Naturgass*</t>
  </si>
  <si>
    <t>Andre faste biobrensler**</t>
  </si>
  <si>
    <t>Tabell 1.  Omregningsfaktorer fra fysisk mengde (tonn, liter osv.) til MWh   (1 MWh = 1000 kWh)</t>
  </si>
  <si>
    <t>Forbruk av elektrisitet / brensel. Oppgi i enheten angitt i kolonne H</t>
  </si>
  <si>
    <t>1. FJERNVARMEBALANSE 2024</t>
  </si>
  <si>
    <t>2. Fordel leveranser til eksterne sluttbrukerkunder nedenfor. Oppgi tall i MWh</t>
  </si>
  <si>
    <t>3. Brensel brukt i produksjon av damp / fjernvarme</t>
  </si>
  <si>
    <t>4. Produksjon etter type produksjons-anlegg</t>
  </si>
  <si>
    <t>PS; Skjema fortsetter nedenfor</t>
  </si>
  <si>
    <t>Avfallsforbrennings-anlegg</t>
  </si>
  <si>
    <t>NB; For å regne andre veien, det vil si fra MWh til tonn, kubikk eller tusen Sm3, så kan man dele på faktorene i tabellen.</t>
  </si>
  <si>
    <t>For å regne om fra tonn til MWh (eller kilo til kWh), gang med faktoren under</t>
  </si>
  <si>
    <t>For å regne om fra f.eks. kubikk, tusen liter eller tusen Sm3 til MWh, gang med faktorene under</t>
  </si>
  <si>
    <t>kg/liter eller kubikk/tonn</t>
  </si>
  <si>
    <t>Se tabell nedenfor</t>
  </si>
  <si>
    <t>Tabell 2. Andre enheter:</t>
  </si>
  <si>
    <t>LNG</t>
  </si>
  <si>
    <t>Omregning fra tonn LNG til 1000 Sm3. Gang med 1,36</t>
  </si>
  <si>
    <t>Omregning fra 1000 Sm3 LNG til tonn. Gang med 0,7353 eller del på 1,36</t>
  </si>
  <si>
    <t>0,735 tonn/ 1000 Sm3</t>
  </si>
  <si>
    <t>Elektrisitet</t>
  </si>
  <si>
    <t>Omregning fra MWh til GJ, Gang med 3,6:</t>
  </si>
  <si>
    <t>3,6 GJ/MWh</t>
  </si>
  <si>
    <t>MERKNADER TIL PRODUKSJONEN ELLER ENERGIBRUKSTALL</t>
  </si>
  <si>
    <t>Kjeler for fast biobrensel (inkl. pellets)</t>
  </si>
  <si>
    <t>Spillvarmeanlegg</t>
  </si>
  <si>
    <t>Skriv navn på fjernvarmeverk det er solgt til, eller kjøpt i fra i grønne felter, nedenfor</t>
  </si>
  <si>
    <t>KONTROLL (skal stemme med produksjon fra Spm1, balansen</t>
  </si>
  <si>
    <t xml:space="preserve">Ikke fordelte leveranser: </t>
  </si>
  <si>
    <r>
      <t xml:space="preserve">For å regne om fra liter til kilo, eller kubikk til tonn, gang med faktoren under. For LNG; gang med oppgitt faktor for å regne om fra </t>
    </r>
    <r>
      <rPr>
        <u/>
        <sz val="12"/>
        <color theme="1"/>
        <rFont val="Calibri"/>
        <family val="2"/>
        <scheme val="minor"/>
      </rPr>
      <t>tonn til tusen Sm3</t>
    </r>
    <r>
      <rPr>
        <sz val="12"/>
        <color theme="1"/>
        <rFont val="Calibri"/>
        <family val="2"/>
        <scheme val="minor"/>
      </rPr>
      <t>.</t>
    </r>
  </si>
  <si>
    <t>Sjekk av at effekt *8760 timer/år er større enn oppgitt produksjon i kWh</t>
  </si>
  <si>
    <t>E-post kontaktperson</t>
  </si>
  <si>
    <t>Tlf. kontaktperson</t>
  </si>
  <si>
    <t>Organisasjonsnummer til foretaket</t>
  </si>
  <si>
    <t>Fjernvarme (damp / varmtvann) 2024</t>
  </si>
  <si>
    <t>Tall skal rapporteres per anlegg</t>
  </si>
  <si>
    <t>Tall og tekst rapporteres i grønne felter. I grå felter er det automatiske summeringer eller beregninger</t>
  </si>
  <si>
    <t>Navn på foretaket som eier anlegget</t>
  </si>
  <si>
    <r>
      <t xml:space="preserve">Beregnet virknings-grad  % </t>
    </r>
    <r>
      <rPr>
        <sz val="9"/>
        <color theme="1"/>
        <rFont val="Calibri"/>
        <family val="2"/>
        <scheme val="minor"/>
      </rPr>
      <t>(bør være under 100 %,  bortsett fra for varmepumper)</t>
    </r>
  </si>
  <si>
    <t>Fylke</t>
  </si>
  <si>
    <t>Oslo</t>
  </si>
  <si>
    <t>Rogaland</t>
  </si>
  <si>
    <t>Møre og Romsdal</t>
  </si>
  <si>
    <t>Nordland</t>
  </si>
  <si>
    <t>Østfold</t>
  </si>
  <si>
    <t>Akershus</t>
  </si>
  <si>
    <t>Buskerud</t>
  </si>
  <si>
    <t>Innlandet</t>
  </si>
  <si>
    <t>Vestfold</t>
  </si>
  <si>
    <t>Telemark</t>
  </si>
  <si>
    <t>Agder</t>
  </si>
  <si>
    <t>Vestland</t>
  </si>
  <si>
    <t>Trøndelag</t>
  </si>
  <si>
    <t>Troms</t>
  </si>
  <si>
    <t>Finnmark</t>
  </si>
  <si>
    <t>1101 Eigersund</t>
  </si>
  <si>
    <t>1103 Stavanger</t>
  </si>
  <si>
    <t>1106 Haugesund</t>
  </si>
  <si>
    <t>1108 Sandnes</t>
  </si>
  <si>
    <t>1111 Sokndal</t>
  </si>
  <si>
    <t>1112 Lund</t>
  </si>
  <si>
    <t>1114 Bjerkreim</t>
  </si>
  <si>
    <t>1119 Hå</t>
  </si>
  <si>
    <t>1120 Klepp</t>
  </si>
  <si>
    <t>0301 Oslo</t>
  </si>
  <si>
    <t>1121 Time</t>
  </si>
  <si>
    <t>1122 Gjesdal</t>
  </si>
  <si>
    <t>1124 Sola</t>
  </si>
  <si>
    <t>1127 Randaberg</t>
  </si>
  <si>
    <t>1130 Strand</t>
  </si>
  <si>
    <t>1133 Hjelmeland</t>
  </si>
  <si>
    <t>1134 Suldal</t>
  </si>
  <si>
    <t>1135 Sauda</t>
  </si>
  <si>
    <t>1144 Kvitsøy</t>
  </si>
  <si>
    <t>1145 Bokn</t>
  </si>
  <si>
    <t>1146 Tysvær</t>
  </si>
  <si>
    <t>1149 Karmøy</t>
  </si>
  <si>
    <t>1151 Utsira</t>
  </si>
  <si>
    <t>1160 Vindafjord</t>
  </si>
  <si>
    <t>1505 Kristiansund</t>
  </si>
  <si>
    <t>1506 Molde</t>
  </si>
  <si>
    <t>1508 Ålesund</t>
  </si>
  <si>
    <t>1511 Vanylven</t>
  </si>
  <si>
    <t>1514 Sande (Møre og Romsdal)</t>
  </si>
  <si>
    <t>1515 Herøy (Møre og Romsdal)</t>
  </si>
  <si>
    <t>1516 Ulstein</t>
  </si>
  <si>
    <t>1517 Hareid</t>
  </si>
  <si>
    <t>1520 Ørsta</t>
  </si>
  <si>
    <t>1525 Stranda</t>
  </si>
  <si>
    <t>1528 Sykkylven</t>
  </si>
  <si>
    <t>1531 Sula</t>
  </si>
  <si>
    <t>1532 Giske</t>
  </si>
  <si>
    <t>1535 Vestnes</t>
  </si>
  <si>
    <t>1539 Rauma</t>
  </si>
  <si>
    <t>1547 Aukra</t>
  </si>
  <si>
    <t>1554 Averøy</t>
  </si>
  <si>
    <t>1557 Gjemnes</t>
  </si>
  <si>
    <t>1560 Tingvoll</t>
  </si>
  <si>
    <t>1563 Sunndal</t>
  </si>
  <si>
    <t>1566 Surnadal</t>
  </si>
  <si>
    <t>1573 Smøla</t>
  </si>
  <si>
    <t>1576 Aure</t>
  </si>
  <si>
    <t>1577 Volda</t>
  </si>
  <si>
    <t>1578 Fjord</t>
  </si>
  <si>
    <t>1579 Hustadvika</t>
  </si>
  <si>
    <t>1580 Haram</t>
  </si>
  <si>
    <t>1804 Bodø</t>
  </si>
  <si>
    <t>1806 Narvik</t>
  </si>
  <si>
    <t>1811 Bindal</t>
  </si>
  <si>
    <t>1812 Sømna</t>
  </si>
  <si>
    <t>1813 Brønnøy</t>
  </si>
  <si>
    <t>1815 Vega</t>
  </si>
  <si>
    <t>1816 Vevelstad</t>
  </si>
  <si>
    <t>1818 Herøy (Nordland)</t>
  </si>
  <si>
    <t>1820 Alstahaug</t>
  </si>
  <si>
    <t>1822 Leirfjord</t>
  </si>
  <si>
    <t>1824 Vefsn</t>
  </si>
  <si>
    <t>1825 Grane</t>
  </si>
  <si>
    <t>1827 Dønna</t>
  </si>
  <si>
    <t>1828 Nesna</t>
  </si>
  <si>
    <t>1832 Hemnes</t>
  </si>
  <si>
    <t xml:space="preserve">1833 Rana </t>
  </si>
  <si>
    <t>1834 Lurøy</t>
  </si>
  <si>
    <t>1835 Træna</t>
  </si>
  <si>
    <t>1836 Rødøy</t>
  </si>
  <si>
    <t>1837 Meløy</t>
  </si>
  <si>
    <t>1838 Gildeskål</t>
  </si>
  <si>
    <t>1839 Beiarn</t>
  </si>
  <si>
    <t>1840 Saltdal</t>
  </si>
  <si>
    <t>1841 Fauske - Fuossko</t>
  </si>
  <si>
    <t>1845 Sørfold - Fuolldá</t>
  </si>
  <si>
    <t>1848 Steigen</t>
  </si>
  <si>
    <t>1851 Lødingen</t>
  </si>
  <si>
    <t>1853 Evenes - Evenássi</t>
  </si>
  <si>
    <t>1856 Røst</t>
  </si>
  <si>
    <t>1857 Værøy</t>
  </si>
  <si>
    <t>1859 Flakstad</t>
  </si>
  <si>
    <t>1860 Vestvågøy</t>
  </si>
  <si>
    <t>1865 Vågan</t>
  </si>
  <si>
    <t>1866 Hadsel</t>
  </si>
  <si>
    <t>1867 Bø</t>
  </si>
  <si>
    <t>1868 Øksnes</t>
  </si>
  <si>
    <t>1870 Sortland - Suortá</t>
  </si>
  <si>
    <t>1871 Andøy</t>
  </si>
  <si>
    <t>1874 Moskenes</t>
  </si>
  <si>
    <t>3101 Halden</t>
  </si>
  <si>
    <t>3103 Moss</t>
  </si>
  <si>
    <t>3105 Sarpsborg</t>
  </si>
  <si>
    <t>3107 Fredrikstad</t>
  </si>
  <si>
    <t>3110 Hvaler</t>
  </si>
  <si>
    <t>3112 Råde</t>
  </si>
  <si>
    <t>3114 Våler (Østfold)</t>
  </si>
  <si>
    <t>3116 Skiptvet</t>
  </si>
  <si>
    <t>3118 Indre Østfold</t>
  </si>
  <si>
    <t>3120 Rakkestad</t>
  </si>
  <si>
    <t>3122 Marker</t>
  </si>
  <si>
    <t>3124 Aremark</t>
  </si>
  <si>
    <t>3201 Bærum</t>
  </si>
  <si>
    <t>3203 Asker</t>
  </si>
  <si>
    <t>3205 Lillestrøm</t>
  </si>
  <si>
    <t>3207 Nordre Follo</t>
  </si>
  <si>
    <t>3209 Ullensaker</t>
  </si>
  <si>
    <t>3212 Nesodden</t>
  </si>
  <si>
    <t>3214 Frogn</t>
  </si>
  <si>
    <t>3216 Vestby</t>
  </si>
  <si>
    <t>3218 Ås</t>
  </si>
  <si>
    <t>3220 Enebakk</t>
  </si>
  <si>
    <t>3222 Lørenskog</t>
  </si>
  <si>
    <t>3224 Rælingen</t>
  </si>
  <si>
    <t>3226 Aurskog-Høland</t>
  </si>
  <si>
    <t>3228 Nes</t>
  </si>
  <si>
    <t>3230 Gjerdrum</t>
  </si>
  <si>
    <t>3232 Nittedal</t>
  </si>
  <si>
    <t>3234 Lunner</t>
  </si>
  <si>
    <t>3236 Jevnaker</t>
  </si>
  <si>
    <t>3238 Nannestad</t>
  </si>
  <si>
    <t>3240 Eidsvoll</t>
  </si>
  <si>
    <t>3242 Hurdal</t>
  </si>
  <si>
    <t>3301 Drammen</t>
  </si>
  <si>
    <t>3303 Kongsberg</t>
  </si>
  <si>
    <t>3305 Ringerike</t>
  </si>
  <si>
    <t>3310 Hole</t>
  </si>
  <si>
    <t>3312 Lier</t>
  </si>
  <si>
    <t>3314 Øvre Eiker</t>
  </si>
  <si>
    <t>3316 Modum</t>
  </si>
  <si>
    <t>3318 Krødsherad</t>
  </si>
  <si>
    <t>3320 Flå</t>
  </si>
  <si>
    <t>3322 Nesbyen</t>
  </si>
  <si>
    <t>3324 Gol</t>
  </si>
  <si>
    <t>3326 Hemsedal</t>
  </si>
  <si>
    <t>3328 Ål</t>
  </si>
  <si>
    <t>3330 Hol</t>
  </si>
  <si>
    <t>3332 Sigdal</t>
  </si>
  <si>
    <t>3334 Flesberg</t>
  </si>
  <si>
    <t>3336 Rollag</t>
  </si>
  <si>
    <t>3338 Nore og Uvdal</t>
  </si>
  <si>
    <t>3401 Kongsvinger</t>
  </si>
  <si>
    <t>3403 Hamar</t>
  </si>
  <si>
    <t>3405 Lillehammer</t>
  </si>
  <si>
    <t>3407 Gjøvik</t>
  </si>
  <si>
    <t>3411 Ringsaker</t>
  </si>
  <si>
    <t>3412 Løten</t>
  </si>
  <si>
    <t>3413 Stange</t>
  </si>
  <si>
    <t>3414 Nord</t>
  </si>
  <si>
    <t>3415 Sør-Odal</t>
  </si>
  <si>
    <t>3416 Eidskog</t>
  </si>
  <si>
    <t>3417 Grue</t>
  </si>
  <si>
    <t>3418 Åsnes</t>
  </si>
  <si>
    <t>3419 Våler (Innlandet)</t>
  </si>
  <si>
    <t>3420 Elverum</t>
  </si>
  <si>
    <t>3421 Trysil</t>
  </si>
  <si>
    <t>3422 Åmot</t>
  </si>
  <si>
    <t>3423 Stor-Elvdal</t>
  </si>
  <si>
    <t>3424 Rendalen</t>
  </si>
  <si>
    <t>3425 Engerdal</t>
  </si>
  <si>
    <t>3426 Tolga</t>
  </si>
  <si>
    <t>3427 Tynset</t>
  </si>
  <si>
    <t>3428 Alvdal</t>
  </si>
  <si>
    <t>3429 Folldal</t>
  </si>
  <si>
    <t>3430 Os</t>
  </si>
  <si>
    <t>3431 Dovre</t>
  </si>
  <si>
    <t>3432 Lesja</t>
  </si>
  <si>
    <t>3433 Skjåk</t>
  </si>
  <si>
    <t>3434 Lom</t>
  </si>
  <si>
    <t>3435 Vågå</t>
  </si>
  <si>
    <t>3436 Nord</t>
  </si>
  <si>
    <t>3437 Sel</t>
  </si>
  <si>
    <t>3438 Sør-Fron</t>
  </si>
  <si>
    <t>3439 Ringebu</t>
  </si>
  <si>
    <t>3440 Øyer</t>
  </si>
  <si>
    <t>3441 Gausdal</t>
  </si>
  <si>
    <t>3442 Østre Toten</t>
  </si>
  <si>
    <t>3443 Vestre Toten</t>
  </si>
  <si>
    <t>3446 Gran</t>
  </si>
  <si>
    <t>3447 Søndre Land</t>
  </si>
  <si>
    <t>3448 Nordre Land</t>
  </si>
  <si>
    <t>3449 Sør-Aurdal</t>
  </si>
  <si>
    <t>3450 Etnedal</t>
  </si>
  <si>
    <t>3451 Nord</t>
  </si>
  <si>
    <t>3452 Vestre Slidre</t>
  </si>
  <si>
    <t>3453 Øystre Slidre</t>
  </si>
  <si>
    <t>3454 Vang</t>
  </si>
  <si>
    <t>3901 Horten</t>
  </si>
  <si>
    <t>3903 Holmestrand</t>
  </si>
  <si>
    <t>3905 Tønsberg</t>
  </si>
  <si>
    <t>3907 Sandefjord</t>
  </si>
  <si>
    <t>3909 Larvik</t>
  </si>
  <si>
    <t>3911 Færder</t>
  </si>
  <si>
    <t>4001 Porsgrunn</t>
  </si>
  <si>
    <t>4003 Skien</t>
  </si>
  <si>
    <t>4005 Notodden</t>
  </si>
  <si>
    <t>4010 Siljan</t>
  </si>
  <si>
    <t>4012 Bamble</t>
  </si>
  <si>
    <t>4014 Kragerø</t>
  </si>
  <si>
    <t>4016 Drangedal</t>
  </si>
  <si>
    <t>4018 Nome</t>
  </si>
  <si>
    <t>4020 Midt-Telemark</t>
  </si>
  <si>
    <t>4022 Seljord</t>
  </si>
  <si>
    <t>4024 Hjartdal</t>
  </si>
  <si>
    <t>4026 Tinn</t>
  </si>
  <si>
    <t>4028 Kviteseid</t>
  </si>
  <si>
    <t>4030 Nissedal</t>
  </si>
  <si>
    <t>4032 Fyresdal</t>
  </si>
  <si>
    <t>4034 Tokke</t>
  </si>
  <si>
    <t>4036 Vinje</t>
  </si>
  <si>
    <t>4201 Risør</t>
  </si>
  <si>
    <t>4202 Grimstad</t>
  </si>
  <si>
    <t>4203 Arendal</t>
  </si>
  <si>
    <t>4204 Kristiansand</t>
  </si>
  <si>
    <t>4205 Lindesnes</t>
  </si>
  <si>
    <t>4206 Farsund</t>
  </si>
  <si>
    <t>4207 Flekkefjord</t>
  </si>
  <si>
    <t>4211 Gjerstad</t>
  </si>
  <si>
    <t>4212 Vegårshei</t>
  </si>
  <si>
    <t>4213 Tvedestrand</t>
  </si>
  <si>
    <t>4214 Froland</t>
  </si>
  <si>
    <t>4215 Lillesand</t>
  </si>
  <si>
    <t>4216 Birkenes</t>
  </si>
  <si>
    <t>4217 Åmli</t>
  </si>
  <si>
    <t>4218 Iveland</t>
  </si>
  <si>
    <t>4219 Evje og Hornnes</t>
  </si>
  <si>
    <t>4220 Bygland</t>
  </si>
  <si>
    <t>4221 Valle</t>
  </si>
  <si>
    <t>4222 Bykle</t>
  </si>
  <si>
    <t>4223 Vennesla</t>
  </si>
  <si>
    <t>4224 Åseral</t>
  </si>
  <si>
    <t>4225 Lyngdal</t>
  </si>
  <si>
    <t>4226 Hægebostad</t>
  </si>
  <si>
    <t>4227 Kvinesdal</t>
  </si>
  <si>
    <t>4228 Sirdal</t>
  </si>
  <si>
    <t>4601 Bergen</t>
  </si>
  <si>
    <t>4602 Kinn</t>
  </si>
  <si>
    <t>4611 Etne</t>
  </si>
  <si>
    <t>4612 Sveio</t>
  </si>
  <si>
    <t>4613 Bømlo</t>
  </si>
  <si>
    <t>4614 Stord</t>
  </si>
  <si>
    <t>4615 Fitjar</t>
  </si>
  <si>
    <t>4616 Tysnes</t>
  </si>
  <si>
    <t>4617 Kvinnherad</t>
  </si>
  <si>
    <t>4618 Ullensvang</t>
  </si>
  <si>
    <t>4619 Eidfjord</t>
  </si>
  <si>
    <t>4620 Ulvik</t>
  </si>
  <si>
    <t>4621 Voss</t>
  </si>
  <si>
    <t>4622 Kvam</t>
  </si>
  <si>
    <t>4623 Samnanger</t>
  </si>
  <si>
    <t>4624 Bjørnafjorden</t>
  </si>
  <si>
    <t>4625 Austevoll</t>
  </si>
  <si>
    <t>4626 Øygarden</t>
  </si>
  <si>
    <t>4627 Askøy</t>
  </si>
  <si>
    <t>4628 Vaksdal</t>
  </si>
  <si>
    <t>4629 Modalen</t>
  </si>
  <si>
    <t>4630 Osterøy</t>
  </si>
  <si>
    <t>4631 Alver</t>
  </si>
  <si>
    <t>4632 Austrheim</t>
  </si>
  <si>
    <t>4633 Fedje</t>
  </si>
  <si>
    <t>4634 Masfjorden</t>
  </si>
  <si>
    <t>4635 Gulen</t>
  </si>
  <si>
    <t>4636 Solund</t>
  </si>
  <si>
    <t>4637 Hyllestad</t>
  </si>
  <si>
    <t>4638 Høyanger</t>
  </si>
  <si>
    <t>4639 Vik</t>
  </si>
  <si>
    <t>4640 Sogndal</t>
  </si>
  <si>
    <t>4641 Aurland</t>
  </si>
  <si>
    <t>4642 Lærdal</t>
  </si>
  <si>
    <t>4643 Årdal</t>
  </si>
  <si>
    <t>4644 Luster</t>
  </si>
  <si>
    <t>4645 Askvoll</t>
  </si>
  <si>
    <t>4646 Fjaler</t>
  </si>
  <si>
    <t>4647 Sunnfjord</t>
  </si>
  <si>
    <t>4648 Bremanger</t>
  </si>
  <si>
    <t>4649 Stad</t>
  </si>
  <si>
    <t>4650 Gloppen</t>
  </si>
  <si>
    <t>4651 Stryn</t>
  </si>
  <si>
    <t xml:space="preserve">5001 Trondheim </t>
  </si>
  <si>
    <t>5006 Steinkjer</t>
  </si>
  <si>
    <t xml:space="preserve">5007 Namsos </t>
  </si>
  <si>
    <t>5014 Frøya</t>
  </si>
  <si>
    <t>5020 Osen</t>
  </si>
  <si>
    <t>5021 Oppdal</t>
  </si>
  <si>
    <t>5022 Rennebu</t>
  </si>
  <si>
    <t>5025 Røros - Rosse</t>
  </si>
  <si>
    <t>5026 Holtålen</t>
  </si>
  <si>
    <t>5027 Midtre Gauldal</t>
  </si>
  <si>
    <t>5028 Melhus</t>
  </si>
  <si>
    <t>5029 Skaun</t>
  </si>
  <si>
    <t>5031 Malvik</t>
  </si>
  <si>
    <t>5032 Selbu</t>
  </si>
  <si>
    <t>5033 Tydal</t>
  </si>
  <si>
    <t>5034 Meråker</t>
  </si>
  <si>
    <t>5035 Stjørdal</t>
  </si>
  <si>
    <t>5036 Frosta</t>
  </si>
  <si>
    <t xml:space="preserve">5037 Levanger </t>
  </si>
  <si>
    <t>5038 Verdal</t>
  </si>
  <si>
    <t>5042 Lierne</t>
  </si>
  <si>
    <t>5044 Namsskogan</t>
  </si>
  <si>
    <t>5045 Grong</t>
  </si>
  <si>
    <t>5046 Høylandet</t>
  </si>
  <si>
    <t>5047 Overhalla</t>
  </si>
  <si>
    <t>5049 Flatanger</t>
  </si>
  <si>
    <t>5052 Leka</t>
  </si>
  <si>
    <t>5053 Inderøy</t>
  </si>
  <si>
    <t>5054 Indre Fosen</t>
  </si>
  <si>
    <t>5055 Heim</t>
  </si>
  <si>
    <t>5056 Hitra</t>
  </si>
  <si>
    <t>5057 Ørland</t>
  </si>
  <si>
    <t>5058 Åfjord</t>
  </si>
  <si>
    <t>5059 Orkland</t>
  </si>
  <si>
    <t>5060 Nærøysund</t>
  </si>
  <si>
    <t>5061 Rindal</t>
  </si>
  <si>
    <t>5501 Tromsø</t>
  </si>
  <si>
    <t>5503 Harstad - Hárstták</t>
  </si>
  <si>
    <t>5510 Kvæfjord</t>
  </si>
  <si>
    <t>5514 Ibestad</t>
  </si>
  <si>
    <t xml:space="preserve">5516 Gratangen </t>
  </si>
  <si>
    <t>5520 Bardu</t>
  </si>
  <si>
    <t>5522 Salangen</t>
  </si>
  <si>
    <t>5524 Målselv</t>
  </si>
  <si>
    <t>5526 Sørreisa</t>
  </si>
  <si>
    <t>5528 Dyrøy</t>
  </si>
  <si>
    <t>5530 Senja</t>
  </si>
  <si>
    <t>5532 Balsfjord</t>
  </si>
  <si>
    <t>5534 Karlsøy</t>
  </si>
  <si>
    <t>5536 Lyngen</t>
  </si>
  <si>
    <t>5538 Storfjord - Omasvuotna - Omasvuono</t>
  </si>
  <si>
    <t>5542 Skjervøy</t>
  </si>
  <si>
    <t>5544 Nordreisa - Ráisa - Raisi</t>
  </si>
  <si>
    <t>5546 Kvænangen</t>
  </si>
  <si>
    <t>5601 Alta</t>
  </si>
  <si>
    <t xml:space="preserve">5603 Hammerfest </t>
  </si>
  <si>
    <t>5605 Sør-Varanger</t>
  </si>
  <si>
    <t>5607 Vadsø</t>
  </si>
  <si>
    <t>5614 Loppa</t>
  </si>
  <si>
    <t>5616 Hasvik</t>
  </si>
  <si>
    <t>5618 Måsøy</t>
  </si>
  <si>
    <t>5620 Nordkapp</t>
  </si>
  <si>
    <t xml:space="preserve">5622 Porsanger </t>
  </si>
  <si>
    <t>5624 Lebesby</t>
  </si>
  <si>
    <t>5626 Gamvik</t>
  </si>
  <si>
    <t xml:space="preserve">5628 Deatnu </t>
  </si>
  <si>
    <t>5630 Berlevåg</t>
  </si>
  <si>
    <t>5632 Båtsfjord</t>
  </si>
  <si>
    <t>5634 Vardø</t>
  </si>
  <si>
    <t>Rest Delte kommuner og uoppgitt</t>
  </si>
  <si>
    <t>21-22 Svalbard og Jan Mayen</t>
  </si>
  <si>
    <t>Svaralternativer</t>
  </si>
  <si>
    <t>Ja</t>
  </si>
  <si>
    <t>Nei</t>
  </si>
  <si>
    <t>Kommunenummer gjelder fra 1.1.2024</t>
  </si>
  <si>
    <t>Kommunenavn</t>
  </si>
  <si>
    <t>Hvis ja til spørsmålet ovenfor, Oppgi antall kunder:</t>
  </si>
  <si>
    <r>
      <t xml:space="preserve">Forsyner anlegget 5 kunder eller mindre ? </t>
    </r>
    <r>
      <rPr>
        <b/>
        <sz val="11"/>
        <color theme="1"/>
        <rFont val="Calibri"/>
        <family val="2"/>
        <scheme val="minor"/>
      </rPr>
      <t>(velg svaralternativ i menyen)</t>
    </r>
  </si>
  <si>
    <t>KONTAKTINFORMASJON:</t>
  </si>
  <si>
    <t>KOMMUNEFORDELING OG ANTALL KUNDER:</t>
  </si>
  <si>
    <t>Besvar isåfall også kommentarfeltet nedenfor spørsmål 2</t>
  </si>
  <si>
    <t xml:space="preserve">Fjernvarmeforetak som kun har produksjonsanlegg i  én kommune, trenger kun å fylle ut dette arket ("Kontakt og kommune"). </t>
  </si>
  <si>
    <t>Navn på anlegget det gis opplysninger om her:</t>
  </si>
  <si>
    <t>Hvis anlegget er en egen virksomhet, oppgi organisasjonsnummer til virksomheten:</t>
  </si>
  <si>
    <t>Navn på kontaktperson for anlegget</t>
  </si>
  <si>
    <t>Hvilken kommune ligger anlegget i? Tast inn, eller kopier, kommunenummer og kommune fra kolonne F:</t>
  </si>
  <si>
    <t>i arket "Skjema" (celle B26)</t>
  </si>
  <si>
    <t xml:space="preserve">Fjernvarmeforetak som har anlegg i flere kommuner, skal fylle ut arket "Skjema", i tillegg til dette arket. </t>
  </si>
  <si>
    <t>Eventuelle kommentarer til utfyllingen:</t>
  </si>
  <si>
    <t>(med unntak av om de svarer "ja i spørsmålet i celle C21)</t>
  </si>
  <si>
    <r>
      <rPr>
        <b/>
        <u/>
        <sz val="14"/>
        <color theme="1"/>
        <rFont val="Calibri"/>
        <family val="2"/>
        <scheme val="minor"/>
      </rPr>
      <t>Hvis ja</t>
    </r>
    <r>
      <rPr>
        <b/>
        <sz val="14"/>
        <color theme="1"/>
        <rFont val="Calibri"/>
        <family val="2"/>
        <scheme val="minor"/>
      </rPr>
      <t>, Hvilke andre kommuner leverer anlegget til?</t>
    </r>
  </si>
  <si>
    <t>1875  Hamarøy- Hábmer</t>
  </si>
  <si>
    <t xml:space="preserve">5610 Karasjok - Kárásjohka </t>
  </si>
  <si>
    <t>5518 Lavangen- Loabák</t>
  </si>
  <si>
    <t>5540  Kåfjord - Gáivuotna - Kaivuono</t>
  </si>
  <si>
    <t>5612 Kautokeino - Guovdageaidnu</t>
  </si>
  <si>
    <t>5043 Røyrvik - Raarvihke</t>
  </si>
  <si>
    <t>5041 Snåsa - Snåase</t>
  </si>
  <si>
    <t>5512 Tjeldsund - Dielddanuorri</t>
  </si>
  <si>
    <t>5636  Nesseby -  Unjárga</t>
  </si>
  <si>
    <t>1826 Hattfjelldal - Aarborte</t>
  </si>
  <si>
    <t>Kommunene nedenfor er sortert alfabetisk, på norske navn</t>
  </si>
  <si>
    <t>NB; Avfallsforbrenningsanlegg som ikke leverer til sluttbrukere, men kun til andre fjernvarmeverk, kan gi en kommentar om dette i kommentarboksen lenger ned.</t>
  </si>
  <si>
    <t>Tall for anlegg som ligger i samme kommune, kan enten slås sammen i arket "skjema", eller det kan rapporteres i hvert sitt skjema, etter hva som er enklest.</t>
  </si>
  <si>
    <r>
      <t xml:space="preserve">Leverer anlegget damp/fjernvarme til andre kommuner enn den anlegget befinner seg? </t>
    </r>
    <r>
      <rPr>
        <b/>
        <sz val="11"/>
        <color theme="1"/>
        <rFont val="Calibri"/>
        <family val="2"/>
        <scheme val="minor"/>
      </rPr>
      <t>(velg svaralternativ i menyen)</t>
    </r>
  </si>
  <si>
    <t>Tast inn, eller kopier inn, kommunenummer og kommunenavn: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</si>
</sst>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
    <numFmt numFmtId="166" formatCode="#,##0.0"/>
  </numFmts>
  <fonts count="42" x14ac:knownFonts="1">
    <font>
      <sz val="11"/>
      <color theme="1"/>
      <name val="Calibri"/>
      <family val="2"/>
      <scheme val="minor"/>
    </font>
    <font>
      <b/>
      <sz val="11"/>
      <color theme="1"/>
      <name val="Calibri"/>
      <family val="2"/>
      <scheme val="minor"/>
    </font>
    <font>
      <b/>
      <sz val="14"/>
      <color theme="1"/>
      <name val="Calibri"/>
      <family val="2"/>
      <scheme val="minor"/>
    </font>
    <font>
      <shadow/>
      <sz val="12"/>
      <name val="Arial"/>
      <family val="2"/>
    </font>
    <font>
      <sz val="12"/>
      <name val="Arial"/>
      <family val="2"/>
    </font>
    <font>
      <b/>
      <sz val="12"/>
      <color theme="1"/>
      <name val="Calibri"/>
      <family val="2"/>
      <scheme val="minor"/>
    </font>
    <font>
      <b/>
      <sz val="10"/>
      <name val="Arial"/>
      <family val="2"/>
    </font>
    <font>
      <b/>
      <sz val="12"/>
      <name val="Arial"/>
      <family val="2"/>
    </font>
    <font>
      <sz val="10"/>
      <name val="Arial"/>
      <family val="2"/>
    </font>
    <font>
      <sz val="11"/>
      <name val="Arial"/>
      <family val="2"/>
    </font>
    <font>
      <b/>
      <sz val="11"/>
      <name val="Arial"/>
      <family val="2"/>
    </font>
    <font>
      <sz val="14"/>
      <color theme="1"/>
      <name val="Calibri"/>
      <family val="2"/>
      <scheme val="minor"/>
    </font>
    <font>
      <sz val="12"/>
      <color theme="1"/>
      <name val="Calibri"/>
      <family val="2"/>
      <scheme val="minor"/>
    </font>
    <font>
      <b/>
      <sz val="16"/>
      <color rgb="FFFF0000"/>
      <name val="Calibri"/>
      <family val="2"/>
      <scheme val="minor"/>
    </font>
    <font>
      <b/>
      <sz val="20"/>
      <color theme="4" tint="-0.249977111117893"/>
      <name val="Calibri"/>
      <family val="2"/>
      <scheme val="minor"/>
    </font>
    <font>
      <u/>
      <sz val="11"/>
      <color theme="10"/>
      <name val="Calibri"/>
      <family val="2"/>
      <scheme val="minor"/>
    </font>
    <font>
      <b/>
      <sz val="11"/>
      <name val="Calibri"/>
      <family val="2"/>
      <scheme val="minor"/>
    </font>
    <font>
      <b/>
      <sz val="16"/>
      <color theme="1"/>
      <name val="Calibri"/>
      <family val="2"/>
      <scheme val="minor"/>
    </font>
    <font>
      <b/>
      <sz val="16"/>
      <name val="Arial"/>
      <family val="2"/>
    </font>
    <font>
      <sz val="9"/>
      <color theme="1"/>
      <name val="Calibri"/>
      <family val="2"/>
      <scheme val="minor"/>
    </font>
    <font>
      <b/>
      <sz val="14"/>
      <name val="Calibri"/>
      <family val="2"/>
      <scheme val="minor"/>
    </font>
    <font>
      <sz val="10"/>
      <color theme="1"/>
      <name val="Calibri"/>
      <family val="2"/>
      <scheme val="minor"/>
    </font>
    <font>
      <sz val="12"/>
      <color theme="1"/>
      <name val="Arial"/>
      <family val="2"/>
    </font>
    <font>
      <sz val="11"/>
      <color theme="1"/>
      <name val="Arial"/>
      <family val="2"/>
    </font>
    <font>
      <sz val="11"/>
      <name val="Calibri"/>
      <family val="2"/>
      <scheme val="minor"/>
    </font>
    <font>
      <sz val="11"/>
      <color theme="5" tint="-0.499984740745262"/>
      <name val="Calibri"/>
      <family val="2"/>
      <scheme val="minor"/>
    </font>
    <font>
      <b/>
      <sz val="12"/>
      <name val="Calibri"/>
      <family val="2"/>
      <scheme val="minor"/>
    </font>
    <font>
      <b/>
      <i/>
      <sz val="12"/>
      <name val="Calibri"/>
      <family val="2"/>
      <scheme val="minor"/>
    </font>
    <font>
      <sz val="9"/>
      <color indexed="81"/>
      <name val="Tahoma"/>
      <family val="2"/>
    </font>
    <font>
      <sz val="10"/>
      <color indexed="81"/>
      <name val="Tahoma"/>
      <family val="2"/>
    </font>
    <font>
      <b/>
      <sz val="12"/>
      <color theme="1" tint="0.34998626667073579"/>
      <name val="Calibri"/>
      <family val="2"/>
      <scheme val="minor"/>
    </font>
    <font>
      <sz val="12"/>
      <color theme="1" tint="0.34998626667073579"/>
      <name val="Calibri"/>
      <family val="2"/>
      <scheme val="minor"/>
    </font>
    <font>
      <u/>
      <sz val="12"/>
      <color theme="1"/>
      <name val="Calibri"/>
      <family val="2"/>
      <scheme val="minor"/>
    </font>
    <font>
      <sz val="12"/>
      <name val="Calibri"/>
      <family val="2"/>
      <scheme val="minor"/>
    </font>
    <font>
      <u/>
      <sz val="12"/>
      <color theme="10"/>
      <name val="Calibri"/>
      <family val="2"/>
      <scheme val="minor"/>
    </font>
    <font>
      <b/>
      <sz val="26"/>
      <color theme="1"/>
      <name val="Calibri"/>
      <family val="2"/>
      <scheme val="minor"/>
    </font>
    <font>
      <b/>
      <sz val="20"/>
      <color theme="1"/>
      <name val="Calibri"/>
      <family val="2"/>
      <scheme val="minor"/>
    </font>
    <font>
      <b/>
      <u/>
      <sz val="14"/>
      <color theme="1"/>
      <name val="Calibri"/>
      <family val="2"/>
      <scheme val="minor"/>
    </font>
    <font>
      <b/>
      <u/>
      <sz val="20"/>
      <color theme="4" tint="-0.249977111117893"/>
      <name val="Calibri"/>
      <family val="2"/>
      <scheme val="minor"/>
    </font>
    <font>
      <b/>
      <i/>
      <sz val="16"/>
      <color theme="1"/>
      <name val="Calibri"/>
      <family val="2"/>
      <scheme val="minor"/>
    </font>
    <font>
      <b/>
      <i/>
      <sz val="16"/>
      <color theme="4" tint="-0.249977111117893"/>
      <name val="Calibri"/>
      <family val="2"/>
      <scheme val="minor"/>
    </font>
    <font>
      <b/>
      <sz val="16"/>
      <color rgb="FF00206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mediumGray">
        <bgColor theme="0" tint="-0.14993743705557422"/>
      </patternFill>
    </fill>
    <fill>
      <patternFill patternType="solid">
        <fgColor theme="9" tint="0.79998168889431442"/>
        <bgColor indexed="64"/>
      </patternFill>
    </fill>
    <fill>
      <patternFill patternType="solid">
        <fgColor theme="0" tint="-0.24994659260841701"/>
        <bgColor theme="1" tint="0.499984740745262"/>
      </patternFill>
    </fill>
    <fill>
      <patternFill patternType="solid">
        <fgColor theme="0" tint="-0.14996795556505021"/>
        <bgColor indexed="64"/>
      </patternFill>
    </fill>
    <fill>
      <patternFill patternType="solid">
        <fgColor theme="0" tint="-0.34998626667073579"/>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top style="medium">
        <color indexed="64"/>
      </top>
      <bottom style="thin">
        <color auto="1"/>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auto="1"/>
      </bottom>
      <diagonal/>
    </border>
    <border>
      <left style="thin">
        <color indexed="64"/>
      </left>
      <right style="thin">
        <color auto="1"/>
      </right>
      <top style="medium">
        <color auto="1"/>
      </top>
      <bottom style="medium">
        <color auto="1"/>
      </bottom>
      <diagonal/>
    </border>
    <border>
      <left/>
      <right style="dashed">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auto="1"/>
      </top>
      <bottom style="dotted">
        <color auto="1"/>
      </bottom>
      <diagonal/>
    </border>
    <border>
      <left style="dotted">
        <color auto="1"/>
      </left>
      <right/>
      <top/>
      <bottom/>
      <diagonal/>
    </border>
    <border>
      <left/>
      <right/>
      <top style="dotted">
        <color auto="1"/>
      </top>
      <bottom/>
      <diagonal/>
    </border>
    <border>
      <left style="hair">
        <color auto="1"/>
      </left>
      <right style="hair">
        <color auto="1"/>
      </right>
      <top style="hair">
        <color auto="1"/>
      </top>
      <bottom style="hair">
        <color auto="1"/>
      </bottom>
      <diagonal/>
    </border>
  </borders>
  <cellStyleXfs count="2">
    <xf numFmtId="0" fontId="0" fillId="0" borderId="0"/>
    <xf numFmtId="0" fontId="15" fillId="0" borderId="0" applyNumberFormat="0" applyFill="0" applyBorder="0" applyAlignment="0" applyProtection="0"/>
  </cellStyleXfs>
  <cellXfs count="211">
    <xf numFmtId="0" fontId="0" fillId="0" borderId="0" xfId="0"/>
    <xf numFmtId="0" fontId="1" fillId="0" borderId="0" xfId="0" applyFont="1"/>
    <xf numFmtId="0" fontId="5" fillId="0" borderId="0" xfId="0" applyFont="1"/>
    <xf numFmtId="0" fontId="12" fillId="0" borderId="0" xfId="0" applyFont="1"/>
    <xf numFmtId="0" fontId="0" fillId="0" borderId="1" xfId="0" applyBorder="1"/>
    <xf numFmtId="0" fontId="7" fillId="0" borderId="0" xfId="0" applyFont="1" applyAlignment="1" applyProtection="1">
      <alignment horizontal="center" vertical="top" wrapText="1"/>
      <protection locked="0"/>
    </xf>
    <xf numFmtId="0" fontId="2" fillId="4" borderId="20" xfId="0" applyFont="1" applyFill="1" applyBorder="1"/>
    <xf numFmtId="0" fontId="11" fillId="4" borderId="7" xfId="0" applyFont="1" applyFill="1" applyBorder="1"/>
    <xf numFmtId="0" fontId="11" fillId="4" borderId="8" xfId="0" applyFont="1" applyFill="1" applyBorder="1"/>
    <xf numFmtId="0" fontId="2" fillId="4" borderId="19" xfId="0" applyFont="1" applyFill="1" applyBorder="1"/>
    <xf numFmtId="0" fontId="11" fillId="4" borderId="21" xfId="0" applyFont="1" applyFill="1" applyBorder="1"/>
    <xf numFmtId="0" fontId="11" fillId="4" borderId="17" xfId="0" applyFont="1" applyFill="1" applyBorder="1"/>
    <xf numFmtId="0" fontId="7" fillId="2" borderId="0" xfId="0" applyFont="1" applyFill="1" applyAlignment="1" applyProtection="1">
      <alignment horizontal="center" vertical="top" wrapText="1"/>
      <protection locked="0"/>
    </xf>
    <xf numFmtId="0" fontId="0" fillId="0" borderId="1" xfId="0" applyBorder="1" applyAlignment="1">
      <alignment wrapText="1"/>
    </xf>
    <xf numFmtId="0" fontId="6" fillId="0" borderId="23" xfId="0" applyFont="1" applyBorder="1" applyAlignment="1">
      <alignment horizontal="center" vertical="top" wrapText="1"/>
    </xf>
    <xf numFmtId="0" fontId="8" fillId="0" borderId="15" xfId="0" applyFont="1" applyBorder="1" applyAlignment="1">
      <alignment horizontal="right" wrapText="1"/>
    </xf>
    <xf numFmtId="0" fontId="6" fillId="2" borderId="24" xfId="0" applyFont="1" applyFill="1" applyBorder="1" applyAlignment="1">
      <alignment horizontal="center" vertical="top" wrapText="1"/>
    </xf>
    <xf numFmtId="0" fontId="0" fillId="7" borderId="0" xfId="0" applyFill="1"/>
    <xf numFmtId="0" fontId="0" fillId="0" borderId="0" xfId="0" applyAlignment="1">
      <alignment wrapText="1"/>
    </xf>
    <xf numFmtId="0" fontId="0" fillId="8" borderId="0" xfId="0" applyFill="1"/>
    <xf numFmtId="0" fontId="2" fillId="0" borderId="9" xfId="0" applyFont="1" applyBorder="1" applyAlignment="1">
      <alignment wrapText="1"/>
    </xf>
    <xf numFmtId="0" fontId="17" fillId="0" borderId="1" xfId="0" applyFont="1" applyBorder="1"/>
    <xf numFmtId="0" fontId="2" fillId="0" borderId="1" xfId="0" applyFont="1" applyBorder="1" applyAlignment="1">
      <alignment horizontal="center" wrapText="1"/>
    </xf>
    <xf numFmtId="0" fontId="4" fillId="7" borderId="4" xfId="0" applyFont="1" applyFill="1" applyBorder="1" applyAlignment="1" applyProtection="1">
      <alignment horizontal="center" vertical="center"/>
      <protection locked="0"/>
    </xf>
    <xf numFmtId="0" fontId="5" fillId="0" borderId="0" xfId="0" applyFont="1" applyAlignment="1">
      <alignment wrapText="1"/>
    </xf>
    <xf numFmtId="0" fontId="18" fillId="0" borderId="0" xfId="0" applyFont="1" applyAlignment="1">
      <alignment vertical="top" wrapText="1"/>
    </xf>
    <xf numFmtId="0" fontId="4" fillId="0" borderId="0" xfId="0" applyFont="1" applyAlignment="1">
      <alignment vertical="top" wrapText="1"/>
    </xf>
    <xf numFmtId="0" fontId="6" fillId="0" borderId="21" xfId="0" applyFont="1" applyBorder="1" applyAlignment="1">
      <alignment horizontal="center" vertical="top" wrapText="1"/>
    </xf>
    <xf numFmtId="0" fontId="6" fillId="2" borderId="22" xfId="0" applyFont="1" applyFill="1" applyBorder="1" applyAlignment="1">
      <alignment horizontal="center" vertical="top" wrapText="1"/>
    </xf>
    <xf numFmtId="0" fontId="10" fillId="0" borderId="1" xfId="0" applyFont="1" applyBorder="1" applyAlignment="1">
      <alignment horizontal="center" vertical="center" wrapText="1"/>
    </xf>
    <xf numFmtId="0" fontId="2" fillId="0" borderId="18" xfId="0" applyFont="1" applyBorder="1" applyAlignment="1">
      <alignment wrapText="1"/>
    </xf>
    <xf numFmtId="0" fontId="17" fillId="0" borderId="0" xfId="0" applyFont="1" applyAlignment="1">
      <alignment vertical="center"/>
    </xf>
    <xf numFmtId="0" fontId="1" fillId="0" borderId="12" xfId="0" applyFont="1" applyBorder="1" applyAlignment="1">
      <alignment wrapText="1"/>
    </xf>
    <xf numFmtId="0" fontId="20" fillId="0" borderId="5" xfId="0" applyFont="1" applyBorder="1" applyAlignment="1">
      <alignment horizontal="left" vertical="top" wrapText="1"/>
    </xf>
    <xf numFmtId="0" fontId="7" fillId="7" borderId="1" xfId="0" applyFont="1" applyFill="1" applyBorder="1" applyAlignment="1" applyProtection="1">
      <alignment horizontal="center" vertical="top" wrapText="1"/>
      <protection locked="0"/>
    </xf>
    <xf numFmtId="0" fontId="2" fillId="0" borderId="17" xfId="0" applyFont="1" applyBorder="1" applyAlignment="1">
      <alignment wrapText="1"/>
    </xf>
    <xf numFmtId="0" fontId="0" fillId="0" borderId="19" xfId="0" applyBorder="1" applyAlignment="1">
      <alignment wrapText="1"/>
    </xf>
    <xf numFmtId="2" fontId="0" fillId="9" borderId="1" xfId="0" applyNumberFormat="1" applyFill="1" applyBorder="1"/>
    <xf numFmtId="164" fontId="0" fillId="0" borderId="0" xfId="0" applyNumberFormat="1"/>
    <xf numFmtId="0" fontId="21" fillId="8" borderId="0" xfId="0" applyFont="1" applyFill="1" applyAlignment="1">
      <alignment wrapText="1"/>
    </xf>
    <xf numFmtId="0" fontId="16" fillId="0" borderId="0" xfId="0" applyFont="1" applyAlignment="1">
      <alignment wrapText="1"/>
    </xf>
    <xf numFmtId="0" fontId="0" fillId="0" borderId="7" xfId="0" applyBorder="1"/>
    <xf numFmtId="0" fontId="0" fillId="0" borderId="21" xfId="0" applyBorder="1"/>
    <xf numFmtId="0" fontId="22" fillId="5" borderId="1" xfId="0" applyFont="1" applyFill="1" applyBorder="1" applyAlignment="1">
      <alignment horizontal="center"/>
    </xf>
    <xf numFmtId="0" fontId="2" fillId="0" borderId="0" xfId="0" applyFont="1" applyAlignment="1">
      <alignment horizontal="center"/>
    </xf>
    <xf numFmtId="2" fontId="0" fillId="10" borderId="3" xfId="0" applyNumberFormat="1" applyFill="1" applyBorder="1"/>
    <xf numFmtId="0" fontId="2" fillId="0" borderId="1" xfId="0" applyFont="1" applyBorder="1" applyAlignment="1">
      <alignment horizontal="center"/>
    </xf>
    <xf numFmtId="0" fontId="23" fillId="5" borderId="1" xfId="0" applyFont="1" applyFill="1" applyBorder="1" applyAlignment="1">
      <alignment horizontal="center"/>
    </xf>
    <xf numFmtId="0" fontId="16" fillId="0" borderId="0" xfId="0" applyFont="1" applyAlignment="1">
      <alignment horizontal="center"/>
    </xf>
    <xf numFmtId="0" fontId="1" fillId="0" borderId="7" xfId="0" applyFont="1" applyBorder="1"/>
    <xf numFmtId="0" fontId="0" fillId="0" borderId="7" xfId="0" applyBorder="1" applyAlignment="1">
      <alignment horizontal="center"/>
    </xf>
    <xf numFmtId="4" fontId="0" fillId="0" borderId="7" xfId="0" applyNumberFormat="1" applyBorder="1" applyAlignment="1">
      <alignment horizontal="center"/>
    </xf>
    <xf numFmtId="2" fontId="0" fillId="0" borderId="7" xfId="0" quotePrefix="1" applyNumberFormat="1" applyBorder="1" applyAlignment="1">
      <alignment horizontal="center"/>
    </xf>
    <xf numFmtId="0" fontId="0" fillId="0" borderId="0" xfId="0" applyAlignment="1">
      <alignment horizontal="center"/>
    </xf>
    <xf numFmtId="4" fontId="0" fillId="0" borderId="0" xfId="0" applyNumberFormat="1" applyAlignment="1">
      <alignment horizontal="center"/>
    </xf>
    <xf numFmtId="2" fontId="0" fillId="0" borderId="0" xfId="0" quotePrefix="1" applyNumberFormat="1" applyAlignment="1">
      <alignment horizontal="center"/>
    </xf>
    <xf numFmtId="0" fontId="24" fillId="0" borderId="0" xfId="0" applyFont="1"/>
    <xf numFmtId="0" fontId="25" fillId="0" borderId="0" xfId="0" applyFont="1" applyAlignment="1">
      <alignment horizontal="center"/>
    </xf>
    <xf numFmtId="0" fontId="16" fillId="0" borderId="0" xfId="0" applyFont="1"/>
    <xf numFmtId="0" fontId="24" fillId="0" borderId="0" xfId="0" applyFont="1" applyAlignment="1">
      <alignment wrapText="1"/>
    </xf>
    <xf numFmtId="0" fontId="24" fillId="0" borderId="0" xfId="0" applyFont="1" applyAlignment="1">
      <alignment horizontal="center"/>
    </xf>
    <xf numFmtId="0" fontId="5" fillId="0" borderId="12" xfId="0" applyFont="1" applyBorder="1" applyAlignment="1">
      <alignment wrapText="1"/>
    </xf>
    <xf numFmtId="0" fontId="5" fillId="0" borderId="1" xfId="0" applyFont="1" applyBorder="1" applyAlignment="1">
      <alignment wrapText="1"/>
    </xf>
    <xf numFmtId="0" fontId="5" fillId="0" borderId="1" xfId="0" quotePrefix="1" applyFont="1" applyBorder="1" applyAlignment="1">
      <alignment wrapText="1"/>
    </xf>
    <xf numFmtId="0" fontId="26" fillId="0" borderId="1" xfId="0" applyFont="1" applyBorder="1" applyAlignment="1">
      <alignment wrapText="1"/>
    </xf>
    <xf numFmtId="0" fontId="26" fillId="0" borderId="12" xfId="0" applyFont="1" applyBorder="1" applyAlignment="1">
      <alignment wrapText="1"/>
    </xf>
    <xf numFmtId="0" fontId="27" fillId="0" borderId="12" xfId="0" applyFont="1" applyBorder="1" applyAlignment="1">
      <alignment wrapText="1"/>
    </xf>
    <xf numFmtId="0" fontId="27" fillId="0" borderId="12" xfId="0" applyFont="1" applyBorder="1" applyAlignment="1">
      <alignment horizontal="left" wrapText="1" indent="2"/>
    </xf>
    <xf numFmtId="0" fontId="26" fillId="0" borderId="15" xfId="0" applyFont="1" applyBorder="1" applyAlignment="1">
      <alignment wrapText="1"/>
    </xf>
    <xf numFmtId="0" fontId="26" fillId="0" borderId="26" xfId="0" applyFont="1" applyBorder="1" applyAlignment="1">
      <alignment wrapText="1"/>
    </xf>
    <xf numFmtId="0" fontId="12" fillId="10" borderId="5" xfId="0" applyFont="1" applyFill="1" applyBorder="1" applyAlignment="1">
      <alignment wrapText="1"/>
    </xf>
    <xf numFmtId="0" fontId="5" fillId="0" borderId="18" xfId="0" applyFont="1" applyBorder="1" applyAlignment="1">
      <alignment wrapText="1"/>
    </xf>
    <xf numFmtId="0" fontId="12" fillId="0" borderId="12" xfId="0" applyFont="1" applyBorder="1" applyAlignment="1">
      <alignment wrapText="1"/>
    </xf>
    <xf numFmtId="0" fontId="5" fillId="0" borderId="18" xfId="0" applyFont="1" applyBorder="1" applyAlignment="1">
      <alignment vertical="center" wrapText="1"/>
    </xf>
    <xf numFmtId="0" fontId="5" fillId="0" borderId="12" xfId="0" applyFont="1" applyBorder="1" applyAlignment="1">
      <alignment vertical="center" wrapText="1"/>
    </xf>
    <xf numFmtId="0" fontId="5" fillId="0" borderId="1" xfId="0" applyFont="1" applyBorder="1"/>
    <xf numFmtId="0" fontId="9" fillId="0" borderId="1" xfId="0" applyFont="1" applyBorder="1" applyAlignment="1">
      <alignment horizontal="right" wrapText="1"/>
    </xf>
    <xf numFmtId="0" fontId="9" fillId="0" borderId="17" xfId="0" applyFont="1" applyBorder="1" applyAlignment="1">
      <alignment horizontal="right" wrapText="1"/>
    </xf>
    <xf numFmtId="0" fontId="0" fillId="0" borderId="12" xfId="0" applyBorder="1" applyAlignment="1">
      <alignment horizontal="right" wrapText="1"/>
    </xf>
    <xf numFmtId="165" fontId="0" fillId="9" borderId="1" xfId="0" applyNumberFormat="1" applyFill="1" applyBorder="1"/>
    <xf numFmtId="0" fontId="0" fillId="9" borderId="1" xfId="0" applyFill="1" applyBorder="1" applyAlignment="1">
      <alignment horizontal="center"/>
    </xf>
    <xf numFmtId="0" fontId="0" fillId="9" borderId="1" xfId="0" applyFill="1" applyBorder="1" applyAlignment="1">
      <alignment horizontal="center" wrapText="1"/>
    </xf>
    <xf numFmtId="0" fontId="0" fillId="9" borderId="18" xfId="0" applyFill="1" applyBorder="1" applyAlignment="1">
      <alignment horizontal="center" wrapText="1"/>
    </xf>
    <xf numFmtId="0" fontId="0" fillId="9" borderId="12" xfId="0" applyFill="1" applyBorder="1" applyAlignment="1">
      <alignment horizontal="center" wrapText="1"/>
    </xf>
    <xf numFmtId="0" fontId="0" fillId="9" borderId="18" xfId="0" applyFill="1" applyBorder="1" applyAlignment="1">
      <alignment horizontal="center"/>
    </xf>
    <xf numFmtId="0" fontId="0" fillId="10" borderId="1" xfId="0" applyFill="1" applyBorder="1" applyAlignment="1">
      <alignment horizontal="center"/>
    </xf>
    <xf numFmtId="0" fontId="0" fillId="9" borderId="18" xfId="0" applyFill="1" applyBorder="1"/>
    <xf numFmtId="0" fontId="0" fillId="9" borderId="32" xfId="0" applyFill="1" applyBorder="1" applyAlignment="1">
      <alignment horizontal="center" wrapText="1"/>
    </xf>
    <xf numFmtId="0" fontId="30" fillId="0" borderId="7" xfId="0" applyFont="1" applyBorder="1" applyAlignment="1">
      <alignment horizontal="right" vertical="top"/>
    </xf>
    <xf numFmtId="0" fontId="5" fillId="0" borderId="1" xfId="0" applyFont="1" applyBorder="1" applyAlignment="1">
      <alignment horizontal="center" wrapText="1"/>
    </xf>
    <xf numFmtId="0" fontId="12" fillId="0" borderId="1" xfId="0" applyFont="1" applyBorder="1"/>
    <xf numFmtId="2" fontId="12" fillId="0" borderId="1" xfId="0" applyNumberFormat="1" applyFont="1" applyBorder="1" applyAlignment="1">
      <alignment horizontal="center"/>
    </xf>
    <xf numFmtId="4" fontId="12" fillId="0" borderId="1" xfId="0" applyNumberFormat="1" applyFont="1" applyBorder="1" applyAlignment="1">
      <alignment horizontal="center"/>
    </xf>
    <xf numFmtId="2" fontId="12" fillId="0" borderId="5" xfId="0" applyNumberFormat="1" applyFont="1" applyBorder="1" applyAlignment="1">
      <alignment horizontal="center"/>
    </xf>
    <xf numFmtId="0" fontId="12" fillId="0" borderId="3" xfId="0" applyFont="1" applyBorder="1"/>
    <xf numFmtId="2" fontId="12" fillId="0" borderId="0" xfId="0" applyNumberFormat="1" applyFont="1" applyAlignment="1">
      <alignment horizontal="center"/>
    </xf>
    <xf numFmtId="2" fontId="12" fillId="0" borderId="19" xfId="0" applyNumberFormat="1" applyFont="1" applyBorder="1" applyAlignment="1">
      <alignment horizontal="center"/>
    </xf>
    <xf numFmtId="0" fontId="12" fillId="0" borderId="17" xfId="0" applyFont="1" applyBorder="1"/>
    <xf numFmtId="0" fontId="12" fillId="0" borderId="1" xfId="0" applyFont="1" applyBorder="1" applyAlignment="1">
      <alignment horizontal="center"/>
    </xf>
    <xf numFmtId="2" fontId="12" fillId="0" borderId="1" xfId="0" applyNumberFormat="1" applyFont="1" applyBorder="1"/>
    <xf numFmtId="0" fontId="5" fillId="0" borderId="18" xfId="0" applyFont="1" applyBorder="1"/>
    <xf numFmtId="0" fontId="12" fillId="0" borderId="18" xfId="0" applyFont="1" applyBorder="1"/>
    <xf numFmtId="2" fontId="12" fillId="0" borderId="5" xfId="0" quotePrefix="1" applyNumberFormat="1" applyFont="1" applyBorder="1" applyAlignment="1">
      <alignment horizontal="center"/>
    </xf>
    <xf numFmtId="0" fontId="12" fillId="0" borderId="5" xfId="0" applyFont="1" applyBorder="1"/>
    <xf numFmtId="0" fontId="12" fillId="0" borderId="1" xfId="0" applyFont="1" applyBorder="1" applyAlignment="1">
      <alignment wrapText="1"/>
    </xf>
    <xf numFmtId="0" fontId="12" fillId="0" borderId="7" xfId="0" applyFont="1" applyBorder="1" applyAlignment="1">
      <alignment wrapText="1"/>
    </xf>
    <xf numFmtId="0" fontId="12" fillId="0" borderId="27" xfId="0" applyFont="1" applyBorder="1"/>
    <xf numFmtId="0" fontId="12" fillId="0" borderId="28" xfId="0" applyFont="1" applyBorder="1"/>
    <xf numFmtId="0" fontId="26" fillId="0" borderId="29" xfId="0" applyFont="1" applyBorder="1"/>
    <xf numFmtId="0" fontId="33" fillId="0" borderId="30" xfId="0" applyFont="1" applyBorder="1" applyAlignment="1">
      <alignment wrapText="1"/>
    </xf>
    <xf numFmtId="0" fontId="33" fillId="0" borderId="31" xfId="0" applyFont="1" applyBorder="1" applyAlignment="1">
      <alignment horizontal="center"/>
    </xf>
    <xf numFmtId="0" fontId="34" fillId="0" borderId="0" xfId="1" applyFont="1"/>
    <xf numFmtId="0" fontId="27" fillId="0" borderId="0" xfId="0" applyFont="1"/>
    <xf numFmtId="0" fontId="2" fillId="0" borderId="0" xfId="0" applyFont="1"/>
    <xf numFmtId="0" fontId="0" fillId="2" borderId="0" xfId="0" applyFill="1" applyProtection="1">
      <protection locked="0"/>
    </xf>
    <xf numFmtId="0" fontId="35" fillId="0" borderId="0" xfId="0" applyFont="1" applyAlignment="1">
      <alignment vertical="center"/>
    </xf>
    <xf numFmtId="0" fontId="36" fillId="0" borderId="0" xfId="0" applyFont="1"/>
    <xf numFmtId="0" fontId="0" fillId="5" borderId="0" xfId="0" applyFill="1"/>
    <xf numFmtId="0" fontId="14" fillId="5" borderId="0" xfId="0" applyFont="1" applyFill="1" applyAlignment="1">
      <alignment horizontal="left"/>
    </xf>
    <xf numFmtId="0" fontId="20" fillId="5" borderId="0" xfId="0" applyFont="1" applyFill="1"/>
    <xf numFmtId="0" fontId="2" fillId="5" borderId="0" xfId="0" applyFont="1" applyFill="1"/>
    <xf numFmtId="0" fontId="1" fillId="5" borderId="0" xfId="0" applyFont="1" applyFill="1"/>
    <xf numFmtId="0" fontId="13" fillId="5" borderId="0" xfId="0" applyFont="1" applyFill="1"/>
    <xf numFmtId="0" fontId="0" fillId="2" borderId="0" xfId="0" applyFill="1"/>
    <xf numFmtId="3" fontId="22" fillId="10" borderId="9" xfId="0" applyNumberFormat="1" applyFont="1" applyFill="1" applyBorder="1" applyAlignment="1">
      <alignment horizontal="centerContinuous"/>
    </xf>
    <xf numFmtId="3" fontId="22" fillId="7" borderId="1" xfId="0" applyNumberFormat="1" applyFont="1" applyFill="1" applyBorder="1" applyAlignment="1" applyProtection="1">
      <alignment horizontal="centerContinuous"/>
      <protection locked="0"/>
    </xf>
    <xf numFmtId="3" fontId="22" fillId="7" borderId="12" xfId="0" applyNumberFormat="1" applyFont="1" applyFill="1" applyBorder="1" applyAlignment="1" applyProtection="1">
      <alignment horizontal="centerContinuous"/>
      <protection locked="0"/>
    </xf>
    <xf numFmtId="3" fontId="23" fillId="3" borderId="18" xfId="0" applyNumberFormat="1" applyFont="1" applyFill="1" applyBorder="1" applyAlignment="1">
      <alignment horizontal="centerContinuous"/>
    </xf>
    <xf numFmtId="3" fontId="22" fillId="3" borderId="1" xfId="0" applyNumberFormat="1" applyFont="1" applyFill="1" applyBorder="1" applyAlignment="1">
      <alignment horizontal="centerContinuous"/>
    </xf>
    <xf numFmtId="3" fontId="4" fillId="7" borderId="13" xfId="0" applyNumberFormat="1" applyFont="1" applyFill="1" applyBorder="1" applyAlignment="1" applyProtection="1">
      <alignment horizontal="center" wrapText="1"/>
      <protection locked="0"/>
    </xf>
    <xf numFmtId="3" fontId="4" fillId="7" borderId="6" xfId="0" applyNumberFormat="1" applyFont="1" applyFill="1" applyBorder="1" applyAlignment="1" applyProtection="1">
      <alignment horizontal="center" wrapText="1"/>
      <protection locked="0"/>
    </xf>
    <xf numFmtId="3" fontId="12" fillId="7" borderId="13" xfId="0" applyNumberFormat="1" applyFont="1" applyFill="1" applyBorder="1" applyAlignment="1" applyProtection="1">
      <alignment horizontal="center" wrapText="1"/>
      <protection locked="0"/>
    </xf>
    <xf numFmtId="3" fontId="4" fillId="7" borderId="16" xfId="0" applyNumberFormat="1" applyFont="1" applyFill="1" applyBorder="1" applyAlignment="1" applyProtection="1">
      <alignment horizontal="center" wrapText="1"/>
      <protection locked="0"/>
    </xf>
    <xf numFmtId="166" fontId="9" fillId="6" borderId="3" xfId="0" applyNumberFormat="1" applyFont="1" applyFill="1" applyBorder="1" applyAlignment="1">
      <alignment horizontal="center"/>
    </xf>
    <xf numFmtId="166" fontId="4" fillId="6" borderId="3" xfId="0" applyNumberFormat="1" applyFont="1" applyFill="1" applyBorder="1" applyAlignment="1">
      <alignment horizontal="center" wrapText="1"/>
    </xf>
    <xf numFmtId="166" fontId="4" fillId="6" borderId="25" xfId="0" applyNumberFormat="1" applyFont="1" applyFill="1" applyBorder="1" applyAlignment="1">
      <alignment horizontal="center" wrapText="1"/>
    </xf>
    <xf numFmtId="166" fontId="0" fillId="3" borderId="17" xfId="0" applyNumberFormat="1" applyFill="1" applyBorder="1"/>
    <xf numFmtId="3" fontId="3" fillId="7" borderId="14" xfId="0" applyNumberFormat="1" applyFont="1" applyFill="1" applyBorder="1" applyAlignment="1" applyProtection="1">
      <alignment horizontal="center" vertical="center"/>
      <protection locked="0"/>
    </xf>
    <xf numFmtId="3" fontId="4" fillId="7" borderId="4" xfId="0" applyNumberFormat="1" applyFont="1" applyFill="1" applyBorder="1" applyAlignment="1" applyProtection="1">
      <alignment horizontal="center" vertical="center"/>
      <protection locked="0"/>
    </xf>
    <xf numFmtId="3" fontId="4" fillId="3" borderId="10" xfId="0" applyNumberFormat="1" applyFont="1" applyFill="1" applyBorder="1" applyAlignment="1">
      <alignment horizontal="center" vertical="top" wrapText="1"/>
    </xf>
    <xf numFmtId="3" fontId="22" fillId="7" borderId="1" xfId="0" applyNumberFormat="1" applyFont="1" applyFill="1" applyBorder="1" applyAlignment="1" applyProtection="1">
      <alignment horizontal="center"/>
      <protection locked="0"/>
    </xf>
    <xf numFmtId="3" fontId="3" fillId="7" borderId="4" xfId="0" applyNumberFormat="1" applyFont="1" applyFill="1" applyBorder="1" applyAlignment="1" applyProtection="1">
      <alignment horizontal="center" vertical="center"/>
      <protection locked="0"/>
    </xf>
    <xf numFmtId="3" fontId="4" fillId="3" borderId="4" xfId="0" applyNumberFormat="1" applyFont="1" applyFill="1" applyBorder="1" applyAlignment="1">
      <alignment horizontal="center" vertical="center"/>
    </xf>
    <xf numFmtId="0" fontId="31" fillId="9" borderId="34" xfId="0" applyFont="1" applyFill="1" applyBorder="1" applyAlignment="1">
      <alignment horizontal="center" vertical="top"/>
    </xf>
    <xf numFmtId="3" fontId="23" fillId="7" borderId="18" xfId="0" applyNumberFormat="1" applyFont="1" applyFill="1" applyBorder="1" applyAlignment="1" applyProtection="1">
      <alignment horizontal="center"/>
      <protection locked="0"/>
    </xf>
    <xf numFmtId="3" fontId="23" fillId="10" borderId="9" xfId="0" applyNumberFormat="1" applyFont="1" applyFill="1" applyBorder="1" applyAlignment="1">
      <alignment horizontal="center"/>
    </xf>
    <xf numFmtId="3" fontId="23" fillId="7" borderId="1" xfId="0" applyNumberFormat="1" applyFont="1" applyFill="1" applyBorder="1" applyAlignment="1" applyProtection="1">
      <alignment horizontal="center"/>
      <protection locked="0"/>
    </xf>
    <xf numFmtId="0" fontId="2" fillId="5" borderId="0" xfId="0" applyFont="1" applyFill="1" applyAlignment="1">
      <alignment wrapText="1"/>
    </xf>
    <xf numFmtId="0" fontId="11" fillId="5" borderId="0" xfId="0" applyFont="1" applyFill="1"/>
    <xf numFmtId="0" fontId="14" fillId="5" borderId="0" xfId="0" applyFont="1" applyFill="1" applyAlignment="1">
      <alignment horizontal="right"/>
    </xf>
    <xf numFmtId="0" fontId="0" fillId="5" borderId="0" xfId="0" applyFill="1" applyAlignment="1"/>
    <xf numFmtId="0" fontId="12" fillId="5" borderId="36" xfId="0" applyFont="1" applyFill="1" applyBorder="1" applyAlignment="1" applyProtection="1">
      <alignment horizontal="left" vertical="center"/>
      <protection locked="0"/>
    </xf>
    <xf numFmtId="0" fontId="5" fillId="5" borderId="0" xfId="0" applyFont="1" applyFill="1"/>
    <xf numFmtId="0" fontId="0" fillId="2" borderId="37" xfId="0" applyFill="1" applyBorder="1" applyAlignment="1" applyProtection="1">
      <protection locked="0"/>
    </xf>
    <xf numFmtId="0" fontId="17" fillId="5" borderId="0" xfId="0" applyFont="1" applyFill="1"/>
    <xf numFmtId="0" fontId="37" fillId="5" borderId="0" xfId="0" applyFont="1" applyFill="1"/>
    <xf numFmtId="0" fontId="38" fillId="5" borderId="0" xfId="0" applyFont="1" applyFill="1"/>
    <xf numFmtId="0" fontId="12" fillId="5" borderId="0" xfId="0" applyFont="1" applyFill="1" applyAlignment="1"/>
    <xf numFmtId="0" fontId="0" fillId="2" borderId="37" xfId="0" applyFill="1" applyBorder="1" applyProtection="1">
      <protection locked="0"/>
    </xf>
    <xf numFmtId="0" fontId="33" fillId="2" borderId="33" xfId="0" applyFont="1" applyFill="1" applyBorder="1" applyAlignment="1" applyProtection="1">
      <alignment horizontal="left" vertical="center"/>
      <protection locked="0"/>
    </xf>
    <xf numFmtId="0" fontId="5" fillId="0" borderId="0" xfId="0" applyFont="1" applyFill="1" applyAlignment="1" applyProtection="1">
      <alignment vertical="top" wrapText="1"/>
      <protection locked="0"/>
    </xf>
    <xf numFmtId="0" fontId="0" fillId="0" borderId="0" xfId="0" applyFill="1" applyAlignment="1" applyProtection="1">
      <alignment vertical="top" wrapText="1"/>
      <protection locked="0"/>
    </xf>
    <xf numFmtId="0" fontId="5" fillId="0" borderId="20" xfId="0" applyFont="1" applyBorder="1" applyAlignment="1">
      <alignment vertical="center" wrapText="1"/>
    </xf>
    <xf numFmtId="0" fontId="12" fillId="0" borderId="11" xfId="0" applyFont="1" applyBorder="1" applyAlignment="1">
      <alignment vertical="center" wrapText="1"/>
    </xf>
    <xf numFmtId="3" fontId="4" fillId="7" borderId="18" xfId="0" applyNumberFormat="1" applyFont="1" applyFill="1" applyBorder="1" applyAlignment="1" applyProtection="1">
      <alignment horizontal="center" wrapText="1"/>
      <protection locked="0"/>
    </xf>
    <xf numFmtId="3" fontId="23" fillId="7" borderId="12" xfId="0" applyNumberFormat="1" applyFont="1" applyFill="1" applyBorder="1" applyAlignment="1" applyProtection="1">
      <alignment horizontal="center"/>
      <protection locked="0"/>
    </xf>
    <xf numFmtId="3" fontId="22" fillId="7" borderId="8" xfId="0" applyNumberFormat="1" applyFont="1" applyFill="1" applyBorder="1" applyAlignment="1" applyProtection="1">
      <alignment horizontal="center"/>
      <protection locked="0"/>
    </xf>
    <xf numFmtId="3" fontId="22" fillId="7" borderId="2" xfId="0" applyNumberFormat="1" applyFont="1" applyFill="1" applyBorder="1" applyAlignment="1" applyProtection="1">
      <alignment horizontal="center"/>
      <protection locked="0"/>
    </xf>
    <xf numFmtId="165" fontId="0" fillId="9" borderId="1" xfId="0" applyNumberFormat="1" applyFill="1" applyBorder="1"/>
    <xf numFmtId="165" fontId="0" fillId="9" borderId="18" xfId="0" applyNumberFormat="1" applyFill="1" applyBorder="1"/>
    <xf numFmtId="165" fontId="0" fillId="0" borderId="12" xfId="0" applyNumberFormat="1" applyBorder="1"/>
    <xf numFmtId="0" fontId="5" fillId="0" borderId="18" xfId="0" applyFont="1" applyBorder="1" applyAlignment="1">
      <alignment wrapText="1"/>
    </xf>
    <xf numFmtId="0" fontId="12" fillId="0" borderId="12" xfId="0" applyFont="1" applyBorder="1" applyAlignment="1">
      <alignment wrapText="1"/>
    </xf>
    <xf numFmtId="3" fontId="23" fillId="7" borderId="18" xfId="0" applyNumberFormat="1" applyFont="1" applyFill="1" applyBorder="1" applyAlignment="1" applyProtection="1">
      <alignment horizontal="center"/>
      <protection locked="0"/>
    </xf>
    <xf numFmtId="3" fontId="23" fillId="0" borderId="12" xfId="0" applyNumberFormat="1" applyFont="1" applyBorder="1" applyAlignment="1" applyProtection="1">
      <alignment horizontal="center"/>
      <protection locked="0"/>
    </xf>
    <xf numFmtId="3" fontId="22" fillId="7" borderId="18" xfId="0" applyNumberFormat="1" applyFont="1" applyFill="1" applyBorder="1" applyAlignment="1" applyProtection="1">
      <alignment horizontal="center"/>
      <protection locked="0"/>
    </xf>
    <xf numFmtId="3" fontId="22" fillId="0" borderId="12" xfId="0" applyNumberFormat="1" applyFont="1" applyBorder="1" applyAlignment="1" applyProtection="1">
      <alignment horizontal="center"/>
      <protection locked="0"/>
    </xf>
    <xf numFmtId="0" fontId="12" fillId="7" borderId="20" xfId="0" applyFont="1" applyFill="1" applyBorder="1" applyAlignment="1" applyProtection="1">
      <alignment horizontal="left" vertical="top"/>
      <protection locked="0"/>
    </xf>
    <xf numFmtId="0" fontId="12" fillId="7" borderId="8" xfId="0" applyFont="1" applyFill="1" applyBorder="1" applyAlignment="1" applyProtection="1">
      <alignment horizontal="left" vertical="top"/>
      <protection locked="0"/>
    </xf>
    <xf numFmtId="0" fontId="12" fillId="7" borderId="11" xfId="0" applyFont="1" applyFill="1" applyBorder="1" applyAlignment="1" applyProtection="1">
      <alignment horizontal="left" vertical="top"/>
      <protection locked="0"/>
    </xf>
    <xf numFmtId="0" fontId="12" fillId="7" borderId="2" xfId="0" applyFont="1" applyFill="1" applyBorder="1" applyAlignment="1" applyProtection="1">
      <alignment horizontal="left" vertical="top"/>
      <protection locked="0"/>
    </xf>
    <xf numFmtId="0" fontId="12" fillId="7" borderId="19" xfId="0" applyFont="1" applyFill="1" applyBorder="1" applyAlignment="1" applyProtection="1">
      <alignment horizontal="left" vertical="top"/>
      <protection locked="0"/>
    </xf>
    <xf numFmtId="0" fontId="12" fillId="7" borderId="17" xfId="0" applyFont="1" applyFill="1" applyBorder="1" applyAlignment="1" applyProtection="1">
      <alignment horizontal="left" vertical="top"/>
      <protection locked="0"/>
    </xf>
    <xf numFmtId="0" fontId="12" fillId="7" borderId="7" xfId="0" applyFont="1" applyFill="1" applyBorder="1" applyAlignment="1" applyProtection="1">
      <alignment horizontal="left" vertical="top"/>
      <protection locked="0"/>
    </xf>
    <xf numFmtId="0" fontId="12" fillId="7" borderId="0" xfId="0" applyFont="1" applyFill="1" applyAlignment="1" applyProtection="1">
      <alignment horizontal="left" vertical="top"/>
      <protection locked="0"/>
    </xf>
    <xf numFmtId="0" fontId="12" fillId="7" borderId="21" xfId="0" applyFont="1" applyFill="1" applyBorder="1" applyAlignment="1" applyProtection="1">
      <alignment horizontal="left" vertical="top"/>
      <protection locked="0"/>
    </xf>
    <xf numFmtId="3" fontId="23" fillId="7" borderId="18" xfId="0" applyNumberFormat="1" applyFont="1" applyFill="1" applyBorder="1" applyAlignment="1" applyProtection="1">
      <alignment horizontal="center" wrapText="1"/>
      <protection locked="0"/>
    </xf>
    <xf numFmtId="3" fontId="23" fillId="0" borderId="12" xfId="0" applyNumberFormat="1" applyFont="1" applyBorder="1" applyAlignment="1" applyProtection="1">
      <alignment horizontal="center" wrapText="1"/>
      <protection locked="0"/>
    </xf>
    <xf numFmtId="3" fontId="22" fillId="7" borderId="18" xfId="0" applyNumberFormat="1" applyFont="1" applyFill="1" applyBorder="1" applyAlignment="1" applyProtection="1">
      <alignment horizontal="center" wrapText="1"/>
      <protection locked="0"/>
    </xf>
    <xf numFmtId="3" fontId="22" fillId="0" borderId="12" xfId="0" applyNumberFormat="1" applyFont="1" applyBorder="1" applyAlignment="1" applyProtection="1">
      <alignment horizontal="center" wrapText="1"/>
      <protection locked="0"/>
    </xf>
    <xf numFmtId="0" fontId="0" fillId="7" borderId="5" xfId="0" applyFill="1" applyBorder="1" applyAlignment="1" applyProtection="1">
      <alignment vertical="top"/>
      <protection locked="0"/>
    </xf>
    <xf numFmtId="0" fontId="0" fillId="7" borderId="9" xfId="0" applyFill="1" applyBorder="1" applyAlignment="1" applyProtection="1">
      <alignment vertical="top"/>
      <protection locked="0"/>
    </xf>
    <xf numFmtId="0" fontId="0" fillId="7" borderId="3" xfId="0" applyFill="1" applyBorder="1" applyAlignment="1" applyProtection="1">
      <alignment vertical="top"/>
      <protection locked="0"/>
    </xf>
    <xf numFmtId="0" fontId="12" fillId="0" borderId="5" xfId="0" applyFont="1" applyBorder="1" applyAlignment="1">
      <alignment wrapText="1"/>
    </xf>
    <xf numFmtId="0" fontId="12" fillId="0" borderId="3" xfId="0" applyFont="1" applyBorder="1" applyAlignment="1">
      <alignment wrapText="1"/>
    </xf>
    <xf numFmtId="0" fontId="5" fillId="0" borderId="5" xfId="0" applyFont="1" applyBorder="1" applyAlignment="1">
      <alignment wrapText="1"/>
    </xf>
    <xf numFmtId="0" fontId="5" fillId="0" borderId="3" xfId="0" applyFont="1" applyBorder="1" applyAlignment="1">
      <alignment wrapText="1"/>
    </xf>
    <xf numFmtId="0" fontId="39" fillId="5" borderId="0" xfId="0" applyFont="1" applyFill="1"/>
    <xf numFmtId="0" fontId="40" fillId="5" borderId="0" xfId="0" applyFont="1" applyFill="1"/>
    <xf numFmtId="0" fontId="41" fillId="5" borderId="0" xfId="0" applyFont="1" applyFill="1"/>
    <xf numFmtId="0" fontId="0" fillId="0" borderId="33" xfId="0" applyFill="1" applyBorder="1" applyAlignment="1" applyProtection="1">
      <alignment horizontal="left"/>
      <protection locked="0"/>
    </xf>
    <xf numFmtId="0" fontId="12" fillId="5" borderId="0" xfId="0" applyFont="1" applyFill="1" applyAlignment="1" applyProtection="1">
      <alignment horizontal="left"/>
    </xf>
    <xf numFmtId="0" fontId="0" fillId="5" borderId="0" xfId="0" applyFill="1" applyProtection="1"/>
    <xf numFmtId="0" fontId="1" fillId="5" borderId="0" xfId="0" applyFont="1" applyFill="1" applyProtection="1"/>
    <xf numFmtId="0" fontId="12" fillId="5" borderId="35" xfId="0" applyFont="1" applyFill="1" applyBorder="1" applyAlignment="1" applyProtection="1">
      <alignment horizontal="left"/>
    </xf>
    <xf numFmtId="0" fontId="11" fillId="5" borderId="0" xfId="0" applyFont="1" applyFill="1" applyProtection="1"/>
    <xf numFmtId="0" fontId="0" fillId="5" borderId="0" xfId="0" applyFill="1" applyAlignment="1" applyProtection="1"/>
    <xf numFmtId="0" fontId="0" fillId="0" borderId="37" xfId="0" applyFill="1" applyBorder="1" applyProtection="1">
      <protection locked="0"/>
    </xf>
    <xf numFmtId="0" fontId="0" fillId="0" borderId="37" xfId="0" applyFill="1" applyBorder="1" applyAlignment="1" applyProtection="1">
      <alignment vertical="center"/>
      <protection locked="0"/>
    </xf>
    <xf numFmtId="0" fontId="0" fillId="0" borderId="37" xfId="0" applyFill="1" applyBorder="1" applyAlignment="1" applyProtection="1">
      <alignment vertical="center"/>
    </xf>
    <xf numFmtId="0" fontId="0" fillId="5" borderId="0" xfId="0" applyFill="1" applyAlignment="1" applyProtection="1">
      <alignment vertical="center"/>
    </xf>
  </cellXfs>
  <cellStyles count="2">
    <cellStyle name="Hyperkobling" xfId="1"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3" dropStyle="combo" dx="22" fmlaLink="C21" fmlaRange="P9:P11" noThreeD="1" sel="1" val="0"/>
</file>

<file path=xl/ctrlProps/ctrlProp2.xml><?xml version="1.0" encoding="utf-8"?>
<formControlPr xmlns="http://schemas.microsoft.com/office/spreadsheetml/2009/9/main" objectType="Drop" dropLines="3" dropStyle="combo" dx="22" fmlaLink="C17" fmlaRange="P9:P11" noThreeD="1" sel="1" val="0"/>
</file>

<file path=xl/drawings/drawing1.xml><?xml version="1.0" encoding="utf-8"?>
<xdr:wsDr xmlns:xdr="http://schemas.openxmlformats.org/drawingml/2006/spreadsheetDrawing" xmlns:a="http://schemas.openxmlformats.org/drawingml/2006/main">
  <xdr:twoCellAnchor>
    <xdr:from>
      <xdr:col>0</xdr:col>
      <xdr:colOff>590549</xdr:colOff>
      <xdr:row>9</xdr:row>
      <xdr:rowOff>104775</xdr:rowOff>
    </xdr:from>
    <xdr:to>
      <xdr:col>13</xdr:col>
      <xdr:colOff>0</xdr:colOff>
      <xdr:row>79</xdr:row>
      <xdr:rowOff>123825</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590549" y="1819275"/>
          <a:ext cx="9315451" cy="1335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2000" b="1" i="0" u="none" strike="noStrike" baseline="0">
              <a:solidFill>
                <a:schemeClr val="dk1"/>
              </a:solidFill>
              <a:latin typeface="+mn-lt"/>
              <a:ea typeface="+mn-ea"/>
              <a:cs typeface="+mn-cs"/>
            </a:rPr>
            <a:t>Vedleggsskjema (RA 1000) til RA-0232 om Fjernvarme og fjernkjøling. </a:t>
          </a:r>
        </a:p>
        <a:p>
          <a:pPr rtl="0"/>
          <a:endParaRPr lang="nb-NO" sz="1400" b="1"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Veiledning til utfylling av skjemaet</a:t>
          </a:r>
        </a:p>
        <a:p>
          <a:pPr rtl="0"/>
          <a:endParaRPr lang="nb-NO" sz="1400" b="1" i="0" u="none" strike="noStrike" baseline="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b="1" i="0" baseline="0">
              <a:solidFill>
                <a:schemeClr val="accent2">
                  <a:lumMod val="50000"/>
                </a:schemeClr>
              </a:solidFill>
              <a:effectLst/>
              <a:latin typeface="+mn-lt"/>
              <a:ea typeface="+mn-ea"/>
              <a:cs typeface="+mn-cs"/>
            </a:rPr>
            <a:t>NB: </a:t>
          </a:r>
          <a:r>
            <a:rPr lang="nb-NO" sz="1400" b="1" i="0" u="sng" baseline="0">
              <a:solidFill>
                <a:schemeClr val="accent2">
                  <a:lumMod val="50000"/>
                </a:schemeClr>
              </a:solidFill>
              <a:effectLst/>
              <a:latin typeface="+mn-lt"/>
              <a:ea typeface="+mn-ea"/>
              <a:cs typeface="+mn-cs"/>
            </a:rPr>
            <a:t>Fjernvarmeforetak som kun har anlegg i samme kommune trenger kun fylle ut arket "Kontakt og kommune</a:t>
          </a:r>
          <a:r>
            <a:rPr lang="nb-NO" sz="1400" b="1" i="0" baseline="0">
              <a:solidFill>
                <a:schemeClr val="accent2">
                  <a:lumMod val="50000"/>
                </a:schemeClr>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nb-NO" sz="1400" b="1" i="0" baseline="0">
              <a:solidFill>
                <a:schemeClr val="accent2">
                  <a:lumMod val="50000"/>
                </a:schemeClr>
              </a:solidFill>
              <a:effectLst/>
              <a:latin typeface="+mn-lt"/>
              <a:ea typeface="+mn-ea"/>
              <a:cs typeface="+mn-cs"/>
            </a:rPr>
            <a:t>Se mer info i arket "Kontakt og kommune".</a:t>
          </a:r>
        </a:p>
        <a:p>
          <a:pPr rtl="0" eaLnBrk="1" fontAlgn="auto" latinLnBrk="0" hangingPunct="1"/>
          <a:r>
            <a:rPr lang="nb-NO" sz="1400" b="1" i="0" baseline="0">
              <a:solidFill>
                <a:schemeClr val="accent2">
                  <a:lumMod val="50000"/>
                </a:schemeClr>
              </a:solidFill>
              <a:effectLst/>
              <a:latin typeface="+mn-lt"/>
              <a:ea typeface="+mn-ea"/>
              <a:cs typeface="+mn-cs"/>
            </a:rPr>
            <a:t>Selve skjemaet er i arket "Skjema". Det skal fylles ut med opplysninger per anlegg </a:t>
          </a:r>
          <a:r>
            <a:rPr lang="nb-NO" sz="1400" b="1" i="1" u="sng" baseline="0">
              <a:solidFill>
                <a:schemeClr val="accent2">
                  <a:lumMod val="50000"/>
                </a:schemeClr>
              </a:solidFill>
              <a:effectLst/>
              <a:latin typeface="+mn-lt"/>
              <a:ea typeface="+mn-ea"/>
              <a:cs typeface="+mn-cs"/>
            </a:rPr>
            <a:t>for fjernvarmeforetak som har anlegg i </a:t>
          </a:r>
          <a:endParaRPr lang="nb-NO" sz="1400">
            <a:solidFill>
              <a:schemeClr val="accent2">
                <a:lumMod val="50000"/>
              </a:schemeClr>
            </a:solidFill>
            <a:effectLst/>
          </a:endParaRPr>
        </a:p>
        <a:p>
          <a:r>
            <a:rPr lang="nb-NO" sz="1400" b="1" i="1" u="sng" baseline="0">
              <a:solidFill>
                <a:schemeClr val="accent2">
                  <a:lumMod val="50000"/>
                </a:schemeClr>
              </a:solidFill>
              <a:effectLst/>
              <a:latin typeface="+mn-lt"/>
              <a:ea typeface="+mn-ea"/>
              <a:cs typeface="+mn-cs"/>
            </a:rPr>
            <a:t>flere enn en kommune</a:t>
          </a:r>
          <a:endParaRPr lang="nb-NO" sz="1400" b="1" i="0" baseline="0">
            <a:solidFill>
              <a:schemeClr val="accent2">
                <a:lumMod val="50000"/>
              </a:schemeClr>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4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b="0" i="0" baseline="0">
              <a:solidFill>
                <a:schemeClr val="dk1"/>
              </a:solidFill>
              <a:effectLst/>
              <a:latin typeface="+mn-lt"/>
              <a:ea typeface="+mn-ea"/>
              <a:cs typeface="+mn-cs"/>
            </a:rPr>
            <a:t>Kontaktinformasjon, og informasjon om anlegget og kommune oppgis i arket "Kontakt og kommune"</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4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a:effectLst/>
            </a:rPr>
            <a:t>Strukturen i arket</a:t>
          </a:r>
          <a:r>
            <a:rPr lang="nb-NO" sz="1400" baseline="0">
              <a:effectLst/>
            </a:rPr>
            <a:t> "Skjema" er som følgende:  </a:t>
          </a: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effectLst/>
            </a:rPr>
            <a:t>1. Fjernvarmebalanse (total produksjon, tap, leveranser),</a:t>
          </a: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effectLst/>
            </a:rPr>
            <a:t>2. Leveranser til eksterne sluttbrukerkunder rapporteres etter kundegruppe (nedenfor fjernvarmebalansen)</a:t>
          </a: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effectLst/>
            </a:rPr>
            <a:t>3. Forbruk av ulike typer brensler i produksjon av fjernvarme</a:t>
          </a: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effectLst/>
            </a:rPr>
            <a:t>4. Produksjon av fjernvarme fra ulike produksjonsanlegg / brensler.</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40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effectLst/>
            </a:rPr>
            <a:t>Det er ulike kontrollposter her i grå felt som er ment å være en hjelp i utfyllingen.</a:t>
          </a:r>
          <a:endParaRPr lang="nb-NO" sz="1400">
            <a:effectLst/>
          </a:endParaRPr>
        </a:p>
        <a:p>
          <a:pPr rtl="0"/>
          <a:endParaRPr lang="nb-NO" sz="1400" b="0" i="0" u="sng" strike="noStrike" baseline="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b="1">
              <a:solidFill>
                <a:sysClr val="windowText" lastClr="000000"/>
              </a:solidFill>
              <a:effectLst/>
              <a:latin typeface="+mn-lt"/>
              <a:ea typeface="+mn-ea"/>
              <a:cs typeface="+mn-cs"/>
            </a:rPr>
            <a:t>Skjemaet</a:t>
          </a:r>
          <a:r>
            <a:rPr lang="nb-NO" sz="1400" b="1" baseline="0">
              <a:solidFill>
                <a:sysClr val="windowText" lastClr="000000"/>
              </a:solidFill>
              <a:effectLst/>
              <a:latin typeface="+mn-lt"/>
              <a:ea typeface="+mn-ea"/>
              <a:cs typeface="+mn-cs"/>
            </a:rPr>
            <a:t> skal fylles ut av anlegg som inngår i rapporteringen for foretaket samlet.</a:t>
          </a:r>
          <a:endParaRPr lang="nb-NO" sz="140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4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400" baseline="0">
              <a:solidFill>
                <a:schemeClr val="dk1"/>
              </a:solidFill>
              <a:effectLst/>
              <a:latin typeface="+mn-lt"/>
              <a:ea typeface="+mn-ea"/>
              <a:cs typeface="+mn-cs"/>
            </a:rPr>
            <a:t>Følgende kriterier skal være oppfylt:</a:t>
          </a:r>
          <a:endParaRPr lang="nb-NO" sz="1400" b="0" i="0" u="sng" strike="noStrike" baseline="0">
            <a:solidFill>
              <a:schemeClr val="dk1"/>
            </a:solidFill>
            <a:latin typeface="+mn-lt"/>
            <a:ea typeface="+mn-ea"/>
            <a:cs typeface="+mn-cs"/>
          </a:endParaRPr>
        </a:p>
        <a:p>
          <a:r>
            <a:rPr lang="nb-NO" sz="1400" b="0" i="0">
              <a:solidFill>
                <a:schemeClr val="dk1"/>
              </a:solidFill>
              <a:effectLst/>
              <a:latin typeface="+mn-lt"/>
              <a:ea typeface="+mn-ea"/>
              <a:cs typeface="+mn-cs"/>
            </a:rPr>
            <a:t>1. Fjernvarmeanlegget var i drift i 2024. </a:t>
          </a:r>
          <a:endParaRPr lang="nb-NO" sz="1400">
            <a:effectLst/>
          </a:endParaRPr>
        </a:p>
        <a:p>
          <a:r>
            <a:rPr lang="nb-NO" sz="1400" b="0" i="0">
              <a:solidFill>
                <a:schemeClr val="dk1"/>
              </a:solidFill>
              <a:effectLst/>
              <a:latin typeface="+mn-lt"/>
              <a:ea typeface="+mn-ea"/>
              <a:cs typeface="+mn-cs"/>
            </a:rPr>
            <a:t>2. Fjernvarmeanlegget leverte varme, i form av damp eller varmtvann</a:t>
          </a:r>
          <a:r>
            <a:rPr lang="nb-NO" sz="1400" b="0" i="0" baseline="0">
              <a:solidFill>
                <a:schemeClr val="dk1"/>
              </a:solidFill>
              <a:effectLst/>
              <a:latin typeface="+mn-lt"/>
              <a:ea typeface="+mn-ea"/>
              <a:cs typeface="+mn-cs"/>
            </a:rPr>
            <a:t> til eksterne kunder</a:t>
          </a:r>
          <a:r>
            <a:rPr lang="nb-NO" sz="1400" b="0" i="0">
              <a:solidFill>
                <a:schemeClr val="dk1"/>
              </a:solidFill>
              <a:effectLst/>
              <a:latin typeface="+mn-lt"/>
              <a:ea typeface="+mn-ea"/>
              <a:cs typeface="+mn-cs"/>
            </a:rPr>
            <a:t>.</a:t>
          </a:r>
        </a:p>
        <a:p>
          <a:endParaRPr lang="nb-NO" sz="1400" b="1" i="0">
            <a:solidFill>
              <a:schemeClr val="dk1"/>
            </a:solidFill>
            <a:effectLst/>
            <a:latin typeface="+mn-lt"/>
            <a:ea typeface="+mn-ea"/>
            <a:cs typeface="+mn-cs"/>
          </a:endParaRPr>
        </a:p>
        <a:p>
          <a:r>
            <a:rPr lang="nb-NO" sz="1400" b="1" i="0">
              <a:solidFill>
                <a:schemeClr val="dk1"/>
              </a:solidFill>
              <a:effectLst/>
              <a:latin typeface="+mn-lt"/>
              <a:ea typeface="+mn-ea"/>
              <a:cs typeface="+mn-cs"/>
            </a:rPr>
            <a:t>Avfallsforbrenningsanlegg som produserer varme regnes også som fjernvarmeanlegg i denne rapporteringen. </a:t>
          </a:r>
          <a:endParaRPr lang="nb-NO" sz="1400" b="0">
            <a:effectLst/>
          </a:endParaRPr>
        </a:p>
        <a:p>
          <a:endParaRPr lang="nb-NO" sz="1400" b="0" i="0">
            <a:solidFill>
              <a:schemeClr val="dk1"/>
            </a:solidFill>
            <a:effectLst/>
            <a:latin typeface="+mn-lt"/>
            <a:ea typeface="+mn-ea"/>
            <a:cs typeface="+mn-cs"/>
          </a:endParaRPr>
        </a:p>
        <a:p>
          <a:r>
            <a:rPr lang="nb-NO" sz="1400" b="0" i="0">
              <a:solidFill>
                <a:schemeClr val="dk1"/>
              </a:solidFill>
              <a:effectLst/>
              <a:latin typeface="+mn-lt"/>
              <a:ea typeface="+mn-ea"/>
              <a:cs typeface="+mn-cs"/>
            </a:rPr>
            <a:t>Dersom et anlegg er solgt i løpet av 2024, er det ny eier som skal rapportere opplysninger om anlegget. Dersom det er uklarheter i forhold til hvilke anlegg det skal rapporteres for, ta kontakt med SSB på telefon 62 88 51 90.</a:t>
          </a:r>
          <a:r>
            <a:rPr lang="nb-NO" sz="1400">
              <a:solidFill>
                <a:schemeClr val="dk1"/>
              </a:solidFill>
              <a:effectLst/>
              <a:latin typeface="+mn-lt"/>
              <a:ea typeface="+mn-ea"/>
              <a:cs typeface="+mn-cs"/>
            </a:rPr>
            <a:t> </a:t>
          </a:r>
          <a:endParaRPr lang="nb-NO" sz="1400">
            <a:effectLst/>
          </a:endParaRPr>
        </a:p>
        <a:p>
          <a:pPr rtl="0"/>
          <a:endParaRPr lang="nb-NO" sz="1400" b="0"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Utfyllende veiledning for de ulike punktene i skjemaet:</a:t>
          </a:r>
        </a:p>
        <a:p>
          <a:pPr rtl="0"/>
          <a:endParaRPr lang="nb-NO" sz="1400" b="1"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Balanse (gjelder fjernvarmebalansen) </a:t>
          </a:r>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Foretakets egen bruttoproduksjon og kjøp av fjernvarme er tilgangssiden i balansen, mens de resterende postene er leveranse/svinn. Tilgangssiden og leveranse/svinn skal balansere.</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Egen bruttoproduksjon omfatter all varme som blir produsert i fjernvarmeanlegget, selv om noe av varmen senere blir avkjølt mot luft eller brukt til elektrisitetsproduksjon.</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Med kraftvarmeverk menes anlegg som produserer både elektrisitet og fjernvarme (damp/varmtvann)</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Varme avkjølt til luft - Spørsmålet gjelder hovedsakelig avfallsforbrenningsanlegg. Her ønsker vi informasjon om varme fra avfallsforbrenning som ikke utnyttes til energiformål, men som avkjøles mot luft.</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Tap i fordelingsnett omfatter differansen mellom leveranse fra varmesentral og leveranse målt hos forbruker.</a:t>
          </a:r>
        </a:p>
        <a:p>
          <a:pPr rtl="0"/>
          <a:endParaRPr lang="nb-NO" sz="1400" b="0"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Leveranser (fordeling av fjernvarmeleveranse på kundegrupper)</a:t>
          </a:r>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Gjelder leveranser av fjernvarme til eksterne kunder.</a:t>
          </a:r>
        </a:p>
        <a:p>
          <a:pPr rtl="0"/>
          <a:r>
            <a:rPr lang="nb-NO" sz="1400" b="0" i="0" u="none" strike="noStrike" baseline="0">
              <a:solidFill>
                <a:schemeClr val="dk1"/>
              </a:solidFill>
              <a:latin typeface="+mn-lt"/>
              <a:ea typeface="+mn-ea"/>
              <a:cs typeface="+mn-cs"/>
            </a:rPr>
            <a:t>Leveranse av fjernvarme til andre fjernvarmeverk/E-verk skal rapporteres i arket "balanse" ikke i "leveranser". </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Tjenesteyting, offentlig og privat (45-96,99) – Kunder innenfor offentlig- og privat tjenesteyting kan f.eks. være hoteller, restauranter, butikker, barnehager, sykehus, kontorer, skoler osv. </a:t>
          </a:r>
        </a:p>
        <a:p>
          <a:pPr rtl="0"/>
          <a:endParaRPr lang="nb-NO" sz="1400" b="0"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Fjernvarme – forbruk av brensel</a:t>
          </a:r>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Pellets skal rapporteres for seg, mens andre faste biobrensler omfatter f.eks. bark, flis, tre briketter, trepulver, kornavrens o.l. </a:t>
          </a:r>
        </a:p>
        <a:p>
          <a:pPr rtl="0"/>
          <a:endParaRPr lang="nb-NO" sz="1400" b="0" i="0" u="none" strike="noStrike" baseline="0">
            <a:solidFill>
              <a:schemeClr val="dk1"/>
            </a:solidFill>
            <a:latin typeface="+mn-lt"/>
            <a:ea typeface="+mn-ea"/>
            <a:cs typeface="+mn-cs"/>
          </a:endParaRPr>
        </a:p>
        <a:p>
          <a:pPr rtl="0"/>
          <a:r>
            <a:rPr lang="nb-NO" sz="1400" b="0" i="0" u="none" strike="noStrike" baseline="0">
              <a:solidFill>
                <a:schemeClr val="dk1"/>
              </a:solidFill>
              <a:latin typeface="+mn-lt"/>
              <a:ea typeface="+mn-ea"/>
              <a:cs typeface="+mn-cs"/>
            </a:rPr>
            <a:t>Spm4. Effekt: Installert effekt i kW ganget med 8760 timer i et år skal være større enn kWh produsert i den enkelte kjelen,</a:t>
          </a:r>
        </a:p>
        <a:p>
          <a:pPr rtl="0"/>
          <a:endParaRPr lang="nb-NO" sz="1400" b="0" i="0" u="none" strike="noStrike" baseline="0">
            <a:solidFill>
              <a:schemeClr val="dk1"/>
            </a:solidFill>
            <a:latin typeface="+mn-lt"/>
            <a:ea typeface="+mn-ea"/>
            <a:cs typeface="+mn-cs"/>
          </a:endParaRPr>
        </a:p>
        <a:p>
          <a:pPr rtl="0"/>
          <a:r>
            <a:rPr lang="nb-NO" sz="1400" b="1" i="0" u="none" strike="noStrike" baseline="0">
              <a:solidFill>
                <a:schemeClr val="dk1"/>
              </a:solidFill>
              <a:latin typeface="+mn-lt"/>
              <a:ea typeface="+mn-ea"/>
              <a:cs typeface="+mn-cs"/>
            </a:rPr>
            <a:t>Ved behov, Se eget ark med bak faktorer for omregning av ulike energiprodukter til andre enheter.</a:t>
          </a:r>
        </a:p>
      </xdr:txBody>
    </xdr:sp>
    <xdr:clientData/>
  </xdr:twoCellAnchor>
  <xdr:twoCellAnchor>
    <xdr:from>
      <xdr:col>13</xdr:col>
      <xdr:colOff>657225</xdr:colOff>
      <xdr:row>9</xdr:row>
      <xdr:rowOff>142875</xdr:rowOff>
    </xdr:from>
    <xdr:to>
      <xdr:col>21</xdr:col>
      <xdr:colOff>390524</xdr:colOff>
      <xdr:row>37</xdr:row>
      <xdr:rowOff>38099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10563225" y="1857375"/>
          <a:ext cx="5829299" cy="5229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chemeClr val="dk1"/>
              </a:solidFill>
              <a:effectLst/>
              <a:latin typeface="+mn-lt"/>
              <a:ea typeface="+mn-ea"/>
              <a:cs typeface="+mn-cs"/>
            </a:rPr>
            <a:t>Bakgrunn for tilleggsskjema til fjernvarmestatistikken</a:t>
          </a:r>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Skjemaet hentes inn på vegne av Norges vassdrags- og energidirektorat (NVE). Data hentes inn med hjemmel i konsesjonsvilkår eller energiloven. For de konsesjoner med standardvilkår om rapporteringsplikt til NVE, har NVE hjemmel for innsamling av fjernvarmedata på anleggsnivå. For de konsesjoner hvor det ikke er inntatt vilkår om rapporteringsplikt til NVE med hjemmel i energiloven § 5-2, er hjemmelsgrunnlaget i energiloven § 5-5 annet ledd og § 10-1 tredje ledd også dekkende for innsamling av data på anleggsnivå.</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Bakgrunnen er at Handlingsplanen for energieffektivisering i alle deler av norsk økonomi slår fast at det skal utarbeides et kommunefordelt energiregnskap. Det kommunale energiregnskapet skal være et verktøy for kommunene for å følge opp energibruksutviklingen. NVE vil publisere kommuneaggregert fjernvarmeproduksjonsdata, som er grunnen til at produksjonsvolum innsamles per anlegg. I noen tilfeller vil særlige datapunkter ikke publiseres, f.eks. hvis man forsyner bare én kunde innenfor kommunegrensen.  </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Kommunefordelt energistatistikk kan medføre at tall for enkelte anlegg vil kunne bli synlige i statistikken, men der dette medfører ulemper for oppgavegiver eller kunde, så vil dette bli tatt hensyn til, og data kan for eksempel slås sammen, eller fjernes før publisering. Gi en kommentar i dette skjemaet dersom rapporterte data regnes som særlig sensitive.</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Det er ingen økonomiske tall som hentes inn eller publiseres på anleggsnivå.</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SSB vil også benytte dataene til å publisere regional statistikk, men da på fylke eller enda mer aggregert nivå.</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Dataene vil også benyttes i utslippsberegninger etter kommune.</a:t>
          </a:r>
        </a:p>
        <a:p>
          <a:endParaRPr lang="nb-NO" sz="1200" kern="1200"/>
        </a:p>
      </xdr:txBody>
    </xdr:sp>
    <xdr:clientData/>
  </xdr:twoCellAnchor>
  <xdr:twoCellAnchor>
    <xdr:from>
      <xdr:col>0</xdr:col>
      <xdr:colOff>609600</xdr:colOff>
      <xdr:row>1</xdr:row>
      <xdr:rowOff>38100</xdr:rowOff>
    </xdr:from>
    <xdr:to>
      <xdr:col>17</xdr:col>
      <xdr:colOff>457199</xdr:colOff>
      <xdr:row>8</xdr:row>
      <xdr:rowOff>152400</xdr:rowOff>
    </xdr:to>
    <xdr:sp macro="" textlink="">
      <xdr:nvSpPr>
        <xdr:cNvPr id="5" name="TekstSylinder 4">
          <a:extLst>
            <a:ext uri="{FF2B5EF4-FFF2-40B4-BE49-F238E27FC236}">
              <a16:creationId xmlns:a16="http://schemas.microsoft.com/office/drawing/2014/main" id="{00000000-0008-0000-0000-000005000000}"/>
            </a:ext>
          </a:extLst>
        </xdr:cNvPr>
        <xdr:cNvSpPr txBox="1"/>
      </xdr:nvSpPr>
      <xdr:spPr>
        <a:xfrm>
          <a:off x="609600" y="228600"/>
          <a:ext cx="12801599"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t>Innsending av skjema</a:t>
          </a:r>
          <a:r>
            <a:rPr lang="nb-NO" sz="1100" b="1"/>
            <a:t>. </a:t>
          </a:r>
          <a:r>
            <a:rPr lang="nb-NO" sz="1200"/>
            <a:t>Dette skjema kan hentes fra følgende innrapporteringsside for fjernvarme : https://www.ssb.no/innrapportering/fjernvarme-og-fjernkjoling </a:t>
          </a:r>
        </a:p>
        <a:p>
          <a:r>
            <a:rPr lang="nb-NO" sz="1200"/>
            <a:t>Det ligger under avsnittet "Rapporteringsmateriell.  </a:t>
          </a:r>
          <a:r>
            <a:rPr lang="nb-NO" sz="1200">
              <a:solidFill>
                <a:schemeClr val="dk1"/>
              </a:solidFill>
              <a:effectLst/>
              <a:latin typeface="+mn-lt"/>
              <a:ea typeface="+mn-ea"/>
              <a:cs typeface="+mn-cs"/>
            </a:rPr>
            <a:t>Foretakene skal laste opp dette regnearket på egen pc. Skjemaet skal besvares av anleggene, og/ eller de som er rapporteringsansvarlige for de enkelte anleggene, og det skal rapporteres ett skjema per anlegg. Tall for anlegg som er i samme kommune kan slås sammen, hvis ønskelig. Deretter lagres skjemaet med navn på anlegg og kommunenummer, så man kan skille skjema for ulike anlegg og</a:t>
          </a:r>
          <a:r>
            <a:rPr lang="nb-NO" sz="1200" baseline="0">
              <a:solidFill>
                <a:schemeClr val="dk1"/>
              </a:solidFill>
              <a:effectLst/>
              <a:latin typeface="+mn-lt"/>
              <a:ea typeface="+mn-ea"/>
              <a:cs typeface="+mn-cs"/>
            </a:rPr>
            <a:t> kommuner</a:t>
          </a:r>
          <a:r>
            <a:rPr lang="nb-NO" sz="1200">
              <a:solidFill>
                <a:schemeClr val="dk1"/>
              </a:solidFill>
              <a:effectLst/>
              <a:latin typeface="+mn-lt"/>
              <a:ea typeface="+mn-ea"/>
              <a:cs typeface="+mn-cs"/>
            </a:rPr>
            <a:t> fra hverandre. </a:t>
          </a:r>
        </a:p>
        <a:p>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Utfylte skjemaer sendes av den eller de personene som har rettighet til å sende inn dette i Altinn. Det legges ved som vedlegg ved å velge "Oversikt - skjema og vedlegg", deretter "Legg ved fil ". </a:t>
          </a:r>
        </a:p>
        <a:p>
          <a:r>
            <a:rPr lang="nb-NO" sz="1200">
              <a:solidFill>
                <a:schemeClr val="dk1"/>
              </a:solidFill>
              <a:effectLst/>
              <a:latin typeface="+mn-lt"/>
              <a:ea typeface="+mn-ea"/>
              <a:cs typeface="+mn-cs"/>
            </a:rPr>
            <a:t>Man kan legge ved opptil 200 filer. Se også «Veiledning - Hvordan sende inn opplysninger?» under «Trenger dere hjelp" på</a:t>
          </a:r>
          <a:r>
            <a:rPr lang="nb-NO" sz="1200" baseline="0">
              <a:solidFill>
                <a:schemeClr val="dk1"/>
              </a:solidFill>
              <a:effectLst/>
              <a:latin typeface="+mn-lt"/>
              <a:ea typeface="+mn-ea"/>
              <a:cs typeface="+mn-cs"/>
            </a:rPr>
            <a:t> innrapporteringssiden.,</a:t>
          </a:r>
          <a:endParaRPr lang="nb-NO" sz="1200"/>
        </a:p>
      </xdr:txBody>
    </xdr:sp>
    <xdr:clientData/>
  </xdr:twoCellAnchor>
  <xdr:twoCellAnchor>
    <xdr:from>
      <xdr:col>17</xdr:col>
      <xdr:colOff>685800</xdr:colOff>
      <xdr:row>1</xdr:row>
      <xdr:rowOff>47626</xdr:rowOff>
    </xdr:from>
    <xdr:to>
      <xdr:col>21</xdr:col>
      <xdr:colOff>95251</xdr:colOff>
      <xdr:row>8</xdr:row>
      <xdr:rowOff>38100</xdr:rowOff>
    </xdr:to>
    <xdr:sp macro="" textlink="">
      <xdr:nvSpPr>
        <xdr:cNvPr id="6" name="TekstSylinder 5">
          <a:extLst>
            <a:ext uri="{FF2B5EF4-FFF2-40B4-BE49-F238E27FC236}">
              <a16:creationId xmlns:a16="http://schemas.microsoft.com/office/drawing/2014/main" id="{00000000-0008-0000-0000-000006000000}"/>
            </a:ext>
          </a:extLst>
        </xdr:cNvPr>
        <xdr:cNvSpPr txBox="1"/>
      </xdr:nvSpPr>
      <xdr:spPr>
        <a:xfrm>
          <a:off x="13639800" y="238126"/>
          <a:ext cx="2457451" cy="1323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Trenger du hjelp til utfylling av skjema?</a:t>
          </a:r>
        </a:p>
        <a:p>
          <a:r>
            <a:rPr lang="nb-NO" sz="1100" b="1" baseline="0">
              <a:solidFill>
                <a:schemeClr val="dk1"/>
              </a:solidFill>
              <a:effectLst/>
              <a:latin typeface="+mn-lt"/>
              <a:ea typeface="+mn-ea"/>
              <a:cs typeface="+mn-cs"/>
            </a:rPr>
            <a:t>Kontakt Ann Christin Bøeng:</a:t>
          </a:r>
          <a:r>
            <a:rPr lang="nb-NO" sz="1100" baseline="0">
              <a:solidFill>
                <a:schemeClr val="dk1"/>
              </a:solidFill>
              <a:effectLst/>
              <a:latin typeface="+mn-lt"/>
              <a:ea typeface="+mn-ea"/>
              <a:cs typeface="+mn-cs"/>
            </a:rPr>
            <a:t> </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E-post abg@ssb.no</a:t>
          </a:r>
          <a:endParaRPr lang="nb-NO">
            <a:effectLst/>
          </a:endParaRPr>
        </a:p>
        <a:p>
          <a:r>
            <a:rPr lang="nb-NO" sz="1100" baseline="0">
              <a:solidFill>
                <a:schemeClr val="dk1"/>
              </a:solidFill>
              <a:effectLst/>
              <a:latin typeface="+mn-lt"/>
              <a:ea typeface="+mn-ea"/>
              <a:cs typeface="+mn-cs"/>
            </a:rPr>
            <a:t>Telefon: 408 11 358</a:t>
          </a:r>
          <a:endParaRPr lang="nb-NO">
            <a:effectLst/>
          </a:endParaRPr>
        </a:p>
        <a:p>
          <a:endParaRPr lang="nb-NO" sz="1100"/>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3019425</xdr:colOff>
          <xdr:row>20</xdr:row>
          <xdr:rowOff>485775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3</xdr:col>
          <xdr:colOff>19050</xdr:colOff>
          <xdr:row>16</xdr:row>
          <xdr:rowOff>381000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600075</xdr:colOff>
      <xdr:row>0</xdr:row>
      <xdr:rowOff>190499</xdr:rowOff>
    </xdr:from>
    <xdr:to>
      <xdr:col>9</xdr:col>
      <xdr:colOff>533400</xdr:colOff>
      <xdr:row>12</xdr:row>
      <xdr:rowOff>142874</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600075" y="190499"/>
          <a:ext cx="11068050"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chemeClr val="dk1"/>
              </a:solidFill>
              <a:effectLst/>
              <a:latin typeface="+mn-lt"/>
              <a:ea typeface="+mn-ea"/>
              <a:cs typeface="+mn-cs"/>
            </a:rPr>
            <a:t>Omregning av energi til andre enheter.</a:t>
          </a:r>
          <a:endParaRPr lang="nb-NO" sz="1200">
            <a:solidFill>
              <a:schemeClr val="dk1"/>
            </a:solidFill>
            <a:effectLst/>
            <a:latin typeface="+mn-lt"/>
            <a:ea typeface="+mn-ea"/>
            <a:cs typeface="+mn-cs"/>
          </a:endParaRPr>
        </a:p>
        <a:p>
          <a:r>
            <a:rPr lang="nb-NO" sz="1200">
              <a:solidFill>
                <a:schemeClr val="dk1"/>
              </a:solidFill>
              <a:effectLst/>
              <a:latin typeface="+mn-lt"/>
              <a:ea typeface="+mn-ea"/>
              <a:cs typeface="+mn-cs"/>
            </a:rPr>
            <a:t>Tabellene nedenfor viser omregningsfaktorer som benyttes for å regne energivarer i tonn eller kubikk om til andre enheter og i GJ og MWh.  Disse faktorene gir tall for såkalt </a:t>
          </a:r>
          <a:r>
            <a:rPr lang="nb-NO" sz="1200" b="1" u="sng">
              <a:solidFill>
                <a:schemeClr val="dk1"/>
              </a:solidFill>
              <a:effectLst/>
              <a:latin typeface="+mn-lt"/>
              <a:ea typeface="+mn-ea"/>
              <a:cs typeface="+mn-cs"/>
            </a:rPr>
            <a:t>tilført mengde</a:t>
          </a:r>
          <a:r>
            <a:rPr lang="nb-NO" sz="1200" u="sng">
              <a:solidFill>
                <a:schemeClr val="dk1"/>
              </a:solidFill>
              <a:effectLst/>
              <a:latin typeface="+mn-lt"/>
              <a:ea typeface="+mn-ea"/>
              <a:cs typeface="+mn-cs"/>
            </a:rPr>
            <a:t> </a:t>
          </a:r>
          <a:r>
            <a:rPr lang="nb-NO" sz="1200">
              <a:solidFill>
                <a:schemeClr val="dk1"/>
              </a:solidFill>
              <a:effectLst/>
              <a:latin typeface="+mn-lt"/>
              <a:ea typeface="+mn-ea"/>
              <a:cs typeface="+mn-cs"/>
            </a:rPr>
            <a:t>energi, som er det som skal rapporteres for energibruk i fjernvarmeskjemaet. Vanligvis blir fjernvarmeproduksjonen noe lavere enn det man faktisk bruker av energi som innsatsvare i produksjonen, på grunn av energitap ved forbrenning. Energitapet avhenger av ovnens virkningsgrad. </a:t>
          </a:r>
          <a:r>
            <a:rPr lang="nb-NO" sz="1200" b="1" u="sng">
              <a:solidFill>
                <a:schemeClr val="dk1"/>
              </a:solidFill>
              <a:effectLst/>
              <a:latin typeface="+mn-lt"/>
              <a:ea typeface="+mn-ea"/>
              <a:cs typeface="+mn-cs"/>
            </a:rPr>
            <a:t>Tilført mengde</a:t>
          </a:r>
          <a:r>
            <a:rPr lang="nb-NO" sz="1200">
              <a:solidFill>
                <a:schemeClr val="dk1"/>
              </a:solidFill>
              <a:effectLst/>
              <a:latin typeface="+mn-lt"/>
              <a:ea typeface="+mn-ea"/>
              <a:cs typeface="+mn-cs"/>
            </a:rPr>
            <a:t> energi inkluderer den mengden som går tapt når brenselet forbrennes i en ovn. Det vil si at brenselforbruket målt i MWh vanligvis vil være større enn det man får ut i form av fjernvarmeproduksjon målt i</a:t>
          </a:r>
          <a:r>
            <a:rPr lang="nb-NO" sz="1200" baseline="0">
              <a:solidFill>
                <a:schemeClr val="dk1"/>
              </a:solidFill>
              <a:effectLst/>
              <a:latin typeface="+mn-lt"/>
              <a:ea typeface="+mn-ea"/>
              <a:cs typeface="+mn-cs"/>
            </a:rPr>
            <a:t> MWh</a:t>
          </a:r>
          <a:r>
            <a:rPr lang="nb-NO" sz="1200">
              <a:solidFill>
                <a:schemeClr val="dk1"/>
              </a:solidFill>
              <a:effectLst/>
              <a:latin typeface="+mn-lt"/>
              <a:ea typeface="+mn-ea"/>
              <a:cs typeface="+mn-cs"/>
            </a:rPr>
            <a:t>. </a:t>
          </a:r>
        </a:p>
        <a:p>
          <a:r>
            <a:rPr lang="nb-NO" sz="1200">
              <a:solidFill>
                <a:schemeClr val="dk1"/>
              </a:solidFill>
              <a:effectLst/>
              <a:latin typeface="+mn-lt"/>
              <a:ea typeface="+mn-ea"/>
              <a:cs typeface="+mn-cs"/>
            </a:rPr>
            <a:t>Et unntak er når man bruker strøm i elektrokjeler. Da vil fjernvarmeproduksjonen stort sett tilsvare det som brukes av strøm.  Et annet unntak er varmepumper. Ved bruk av varmepumper utnyttes også omgivelsesvarme, og da blir produksjonen av fjernvarme større enn det som brukes av strøm i varmepumpa.</a:t>
          </a:r>
        </a:p>
        <a:p>
          <a:endParaRPr lang="nb-NO" sz="1200">
            <a:solidFill>
              <a:schemeClr val="dk1"/>
            </a:solidFill>
            <a:effectLst/>
            <a:latin typeface="+mn-lt"/>
            <a:ea typeface="+mn-ea"/>
            <a:cs typeface="+mn-cs"/>
          </a:endParaRPr>
        </a:p>
        <a:p>
          <a:r>
            <a:rPr lang="nb-NO" sz="1200" b="1">
              <a:solidFill>
                <a:schemeClr val="dk1"/>
              </a:solidFill>
              <a:effectLst/>
              <a:latin typeface="+mn-lt"/>
              <a:ea typeface="+mn-ea"/>
              <a:cs typeface="+mn-cs"/>
            </a:rPr>
            <a:t>For å regne om</a:t>
          </a:r>
          <a:r>
            <a:rPr lang="nb-NO" sz="1200" b="1" baseline="0">
              <a:solidFill>
                <a:schemeClr val="dk1"/>
              </a:solidFill>
              <a:effectLst/>
              <a:latin typeface="+mn-lt"/>
              <a:ea typeface="+mn-ea"/>
              <a:cs typeface="+mn-cs"/>
            </a:rPr>
            <a:t> til enheter som angitt i tabellen, så kan man gange med faktorene oppgitt her. </a:t>
          </a:r>
          <a:endParaRPr lang="nb-NO" sz="1200" b="1">
            <a:solidFill>
              <a:schemeClr val="dk1"/>
            </a:solidFill>
            <a:effectLst/>
            <a:latin typeface="+mn-lt"/>
            <a:ea typeface="+mn-ea"/>
            <a:cs typeface="+mn-cs"/>
          </a:endParaRPr>
        </a:p>
        <a:p>
          <a:r>
            <a:rPr lang="nb-NO" sz="1200" b="1">
              <a:solidFill>
                <a:schemeClr val="dk1"/>
              </a:solidFill>
              <a:effectLst/>
              <a:latin typeface="+mn-lt"/>
              <a:ea typeface="+mn-ea"/>
              <a:cs typeface="+mn-cs"/>
            </a:rPr>
            <a:t>For å regne andre veien, for eksempel fra kilo til liter,</a:t>
          </a:r>
          <a:r>
            <a:rPr lang="nb-NO" sz="1200" b="1" baseline="0">
              <a:solidFill>
                <a:schemeClr val="dk1"/>
              </a:solidFill>
              <a:effectLst/>
              <a:latin typeface="+mn-lt"/>
              <a:ea typeface="+mn-ea"/>
              <a:cs typeface="+mn-cs"/>
            </a:rPr>
            <a:t> eller fra </a:t>
          </a:r>
          <a:r>
            <a:rPr lang="nb-NO" sz="1200" b="1">
              <a:solidFill>
                <a:schemeClr val="dk1"/>
              </a:solidFill>
              <a:effectLst/>
              <a:latin typeface="+mn-lt"/>
              <a:ea typeface="+mn-ea"/>
              <a:cs typeface="+mn-cs"/>
            </a:rPr>
            <a:t> Gigajoule til fysisk mengde, så</a:t>
          </a:r>
          <a:r>
            <a:rPr lang="nb-NO" sz="1200" b="1" baseline="0">
              <a:solidFill>
                <a:schemeClr val="dk1"/>
              </a:solidFill>
              <a:effectLst/>
              <a:latin typeface="+mn-lt"/>
              <a:ea typeface="+mn-ea"/>
              <a:cs typeface="+mn-cs"/>
            </a:rPr>
            <a:t> kan man dele på faktorene i tabellen</a:t>
          </a:r>
          <a:endParaRPr lang="nb-NO" sz="1200" b="1">
            <a:solidFill>
              <a:schemeClr val="dk1"/>
            </a:solidFill>
            <a:effectLst/>
            <a:latin typeface="+mn-lt"/>
            <a:ea typeface="+mn-ea"/>
            <a:cs typeface="+mn-cs"/>
          </a:endParaRPr>
        </a:p>
        <a:p>
          <a:endParaRPr lang="nb-NO" sz="1100"/>
        </a:p>
      </xdr:txBody>
    </xdr:sp>
    <xdr:clientData/>
  </xdr:twoCellAnchor>
  <xdr:twoCellAnchor>
    <xdr:from>
      <xdr:col>10</xdr:col>
      <xdr:colOff>28575</xdr:colOff>
      <xdr:row>16</xdr:row>
      <xdr:rowOff>114299</xdr:rowOff>
    </xdr:from>
    <xdr:to>
      <xdr:col>13</xdr:col>
      <xdr:colOff>638175</xdr:colOff>
      <xdr:row>26</xdr:row>
      <xdr:rowOff>76199</xdr:rowOff>
    </xdr:to>
    <xdr:sp macro="" textlink="">
      <xdr:nvSpPr>
        <xdr:cNvPr id="3" name="TekstSylinder 2">
          <a:extLst>
            <a:ext uri="{FF2B5EF4-FFF2-40B4-BE49-F238E27FC236}">
              <a16:creationId xmlns:a16="http://schemas.microsoft.com/office/drawing/2014/main" id="{00000000-0008-0000-0400-000003000000}"/>
            </a:ext>
          </a:extLst>
        </xdr:cNvPr>
        <xdr:cNvSpPr txBox="1"/>
      </xdr:nvSpPr>
      <xdr:spPr>
        <a:xfrm>
          <a:off x="11925300" y="3171824"/>
          <a:ext cx="2895600" cy="3819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a:t>
          </a:r>
          <a:r>
            <a:rPr lang="nb-NO" sz="1100" b="1" i="0" u="none" strike="noStrike">
              <a:solidFill>
                <a:schemeClr val="dk1"/>
              </a:solidFill>
              <a:effectLst/>
              <a:latin typeface="+mn-lt"/>
              <a:ea typeface="+mn-ea"/>
              <a:cs typeface="+mn-cs"/>
            </a:rPr>
            <a:t>Energiinnhold for naturgass</a:t>
          </a:r>
          <a:r>
            <a:rPr lang="nb-NO" sz="1100" b="1"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endres litt fra år til år, men er om lag 35,3 Gigajoule per tusen Sm3, som tilsvarer ca 9,8 MWh per 1000 Sm3. </a:t>
          </a:r>
        </a:p>
        <a:p>
          <a:r>
            <a:rPr lang="nb-NO" sz="1100" b="0" i="0" u="none" strike="noStrike">
              <a:solidFill>
                <a:schemeClr val="dk1"/>
              </a:solidFill>
              <a:effectLst/>
              <a:latin typeface="+mn-lt"/>
              <a:ea typeface="+mn-ea"/>
              <a:cs typeface="+mn-cs"/>
            </a:rPr>
            <a:t>Denne faktoren kan måles både brutto og netto (GCV og</a:t>
          </a:r>
          <a:r>
            <a:rPr lang="nb-NO" sz="1100" b="0" i="0" u="none" strike="noStrike" baseline="0">
              <a:solidFill>
                <a:schemeClr val="dk1"/>
              </a:solidFill>
              <a:effectLst/>
              <a:latin typeface="+mn-lt"/>
              <a:ea typeface="+mn-ea"/>
              <a:cs typeface="+mn-cs"/>
            </a:rPr>
            <a:t> NCV)</a:t>
          </a:r>
          <a:r>
            <a:rPr lang="nb-NO" sz="1100" b="0" i="0" u="none" strike="noStrike">
              <a:solidFill>
                <a:schemeClr val="dk1"/>
              </a:solidFill>
              <a:effectLst/>
              <a:latin typeface="+mn-lt"/>
              <a:ea typeface="+mn-ea"/>
              <a:cs typeface="+mn-cs"/>
            </a:rPr>
            <a:t>. Dette er nettoverdien,</a:t>
          </a:r>
          <a:r>
            <a:rPr lang="nb-NO" sz="1100"/>
            <a:t> </a:t>
          </a:r>
        </a:p>
        <a:p>
          <a:r>
            <a:rPr lang="nb-NO" sz="1100"/>
            <a:t>Energiinnhold</a:t>
          </a:r>
          <a:r>
            <a:rPr lang="nb-NO" sz="1100" baseline="0"/>
            <a:t> for jernverksgass/CO-gass varierer også litt fra år til år.</a:t>
          </a:r>
        </a:p>
        <a:p>
          <a:endParaRPr lang="nb-NO" sz="1100" baseline="0"/>
        </a:p>
        <a:p>
          <a:r>
            <a:rPr lang="nb-NO" sz="1100" baseline="0"/>
            <a:t>**</a:t>
          </a:r>
          <a:r>
            <a:rPr lang="nb-NO" sz="1100" b="1" baseline="0"/>
            <a:t>Energiinnhold for flis og annen fast biobrensel</a:t>
          </a:r>
          <a:r>
            <a:rPr lang="nb-NO" sz="1100" baseline="0"/>
            <a:t> varierer mye, og kan være lavere enn i tabellen. Faktorene her gjelder biomasse i tørrvekt.</a:t>
          </a:r>
        </a:p>
        <a:p>
          <a:endParaRPr lang="nb-NO" sz="1100" baseline="0"/>
        </a:p>
        <a:p>
          <a:r>
            <a:rPr lang="nb-NO" sz="1100" b="1" baseline="0">
              <a:solidFill>
                <a:schemeClr val="dk1"/>
              </a:solidFill>
              <a:effectLst/>
              <a:latin typeface="+mn-lt"/>
              <a:ea typeface="+mn-ea"/>
              <a:cs typeface="+mn-cs"/>
            </a:rPr>
            <a:t>Omregning fra GJ til MWh</a:t>
          </a:r>
          <a:r>
            <a:rPr lang="nb-NO" sz="1100" baseline="0">
              <a:solidFill>
                <a:schemeClr val="dk1"/>
              </a:solidFill>
              <a:effectLst/>
              <a:latin typeface="+mn-lt"/>
              <a:ea typeface="+mn-ea"/>
              <a:cs typeface="+mn-cs"/>
            </a:rPr>
            <a:t>: 1 MWh tilsvarer 3,6 GJ (gigajoule) Del derfor på 3,6 for å regne om fra GJ til MWh</a:t>
          </a:r>
          <a:endParaRPr lang="nb-NO" sz="1100" baseline="0"/>
        </a:p>
        <a:p>
          <a:endParaRPr lang="nb-NO" sz="1100"/>
        </a:p>
        <a:p>
          <a:r>
            <a:rPr lang="nb-NO" sz="1100"/>
            <a:t>NB; ved</a:t>
          </a:r>
          <a:r>
            <a:rPr lang="nb-NO" sz="1100" baseline="0"/>
            <a:t> å klikke i cellene for omregning fra MWh/ tonn eller MWh til andre enheter, så kan man se hvordan disse faktorene beregnes.</a:t>
          </a:r>
        </a:p>
        <a:p>
          <a:endParaRPr lang="nb-NO" sz="1100" baseline="0"/>
        </a:p>
        <a:p>
          <a:endParaRPr lang="nb-NO" sz="1100" baseline="0"/>
        </a:p>
        <a:p>
          <a:endParaRPr lang="nb-NO" sz="1100" baseline="0"/>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ssb.no/energi-og-industri/artikler-og-publikasjoner/_attachment/369610?_ts=1673ff3e218" TargetMode="External"/><Relationship Id="rId1" Type="http://schemas.openxmlformats.org/officeDocument/2006/relationships/hyperlink" Target="https://www.ssb.no/a/publikasjoner/pdf/nos_c703/nos_c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DFBCD-AAD3-4700-B2F5-16743826FA36}">
  <dimension ref="A1"/>
  <sheetViews>
    <sheetView showGridLines="0" tabSelected="1" workbookViewId="0"/>
  </sheetViews>
  <sheetFormatPr baseColWidth="10" defaultRowHeight="15" x14ac:dyDescent="0.25"/>
  <cols>
    <col min="1" max="16384" width="11.42578125" style="17"/>
  </cols>
  <sheetData/>
  <sheetProtection password="CC72"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8688-A64D-44D0-92A8-FDE48187F180}">
  <dimension ref="A2:P392"/>
  <sheetViews>
    <sheetView showGridLines="0" zoomScaleNormal="100" workbookViewId="0">
      <selection activeCell="E8" sqref="E8"/>
    </sheetView>
  </sheetViews>
  <sheetFormatPr baseColWidth="10" defaultRowHeight="15" x14ac:dyDescent="0.25"/>
  <cols>
    <col min="1" max="1" width="2.140625" style="117" customWidth="1"/>
    <col min="2" max="2" width="71.5703125" style="117" customWidth="1"/>
    <col min="3" max="3" width="45.42578125" style="117" customWidth="1"/>
    <col min="4" max="5" width="11.42578125" style="117"/>
    <col min="6" max="6" width="34" style="117" customWidth="1"/>
    <col min="7" max="7" width="30.85546875" style="117" customWidth="1"/>
    <col min="8" max="10" width="5.7109375" style="117" customWidth="1"/>
    <col min="11" max="11" width="12.28515625" style="117" customWidth="1"/>
    <col min="12" max="12" width="24" style="117" customWidth="1"/>
    <col min="13" max="16384" width="11.42578125" style="117"/>
  </cols>
  <sheetData>
    <row r="2" spans="1:16" ht="20.25" customHeight="1" x14ac:dyDescent="0.35">
      <c r="B2" s="154" t="s">
        <v>509</v>
      </c>
      <c r="G2" s="197"/>
    </row>
    <row r="3" spans="1:16" ht="20.25" customHeight="1" x14ac:dyDescent="0.25">
      <c r="B3" s="152" t="s">
        <v>517</v>
      </c>
    </row>
    <row r="4" spans="1:16" ht="20.25" customHeight="1" x14ac:dyDescent="0.35">
      <c r="B4" s="154" t="s">
        <v>515</v>
      </c>
    </row>
    <row r="5" spans="1:16" ht="20.25" customHeight="1" x14ac:dyDescent="0.35">
      <c r="B5" s="154" t="s">
        <v>531</v>
      </c>
    </row>
    <row r="6" spans="1:16" ht="20.25" customHeight="1" x14ac:dyDescent="0.35">
      <c r="B6" s="198" t="s">
        <v>530</v>
      </c>
    </row>
    <row r="7" spans="1:16" ht="20.25" customHeight="1" x14ac:dyDescent="0.35">
      <c r="B7" s="199"/>
      <c r="D7" s="202"/>
      <c r="E7" s="202"/>
      <c r="F7" s="202"/>
      <c r="G7" s="202"/>
    </row>
    <row r="8" spans="1:16" ht="26.25" x14ac:dyDescent="0.4">
      <c r="B8" s="118" t="s">
        <v>506</v>
      </c>
      <c r="D8" s="202"/>
      <c r="E8" s="202"/>
      <c r="F8" s="203" t="s">
        <v>529</v>
      </c>
      <c r="G8" s="202"/>
      <c r="K8" s="121"/>
      <c r="L8" s="121"/>
      <c r="M8" s="121"/>
      <c r="P8" s="117" t="s">
        <v>499</v>
      </c>
    </row>
    <row r="9" spans="1:16" ht="21.95" customHeight="1" x14ac:dyDescent="0.4">
      <c r="A9" s="149"/>
      <c r="B9" s="119" t="s">
        <v>132</v>
      </c>
      <c r="C9" s="159"/>
      <c r="D9" s="204"/>
      <c r="E9" s="201"/>
      <c r="F9" s="203" t="s">
        <v>502</v>
      </c>
      <c r="G9" s="203"/>
      <c r="K9" s="121"/>
      <c r="L9" s="121"/>
      <c r="M9" s="121"/>
    </row>
    <row r="10" spans="1:16" ht="21.95" customHeight="1" x14ac:dyDescent="0.3">
      <c r="B10" s="119" t="s">
        <v>128</v>
      </c>
      <c r="C10" s="159"/>
      <c r="D10" s="204"/>
      <c r="E10" s="201"/>
      <c r="F10" s="203" t="s">
        <v>503</v>
      </c>
      <c r="G10" s="203" t="s">
        <v>134</v>
      </c>
      <c r="P10" s="148" t="s">
        <v>500</v>
      </c>
    </row>
    <row r="11" spans="1:16" ht="21.95" customHeight="1" x14ac:dyDescent="0.3">
      <c r="B11" s="120" t="s">
        <v>510</v>
      </c>
      <c r="C11" s="159"/>
      <c r="D11" s="202"/>
      <c r="E11" s="202"/>
      <c r="F11" s="209" t="s">
        <v>209</v>
      </c>
      <c r="G11" s="210" t="s">
        <v>138</v>
      </c>
      <c r="P11" s="148" t="s">
        <v>501</v>
      </c>
    </row>
    <row r="12" spans="1:16" ht="38.25" customHeight="1" x14ac:dyDescent="0.3">
      <c r="B12" s="147" t="s">
        <v>511</v>
      </c>
      <c r="C12" s="159"/>
      <c r="D12" s="202"/>
      <c r="E12" s="202"/>
      <c r="F12" s="209" t="s">
        <v>482</v>
      </c>
      <c r="G12" s="210" t="s">
        <v>149</v>
      </c>
    </row>
    <row r="13" spans="1:16" ht="21.95" customHeight="1" x14ac:dyDescent="0.3">
      <c r="B13" s="120" t="s">
        <v>512</v>
      </c>
      <c r="C13" s="159"/>
      <c r="D13" s="202"/>
      <c r="E13" s="203"/>
      <c r="F13" s="209" t="s">
        <v>312</v>
      </c>
      <c r="G13" s="210" t="s">
        <v>142</v>
      </c>
    </row>
    <row r="14" spans="1:16" ht="21.95" customHeight="1" x14ac:dyDescent="0.3">
      <c r="B14" s="120" t="s">
        <v>126</v>
      </c>
      <c r="C14" s="159"/>
      <c r="D14" s="202"/>
      <c r="E14" s="202"/>
      <c r="F14" s="209" t="s">
        <v>407</v>
      </c>
      <c r="G14" s="210" t="s">
        <v>146</v>
      </c>
    </row>
    <row r="15" spans="1:16" ht="21.95" customHeight="1" x14ac:dyDescent="0.3">
      <c r="B15" s="120" t="s">
        <v>127</v>
      </c>
      <c r="C15" s="159"/>
      <c r="D15" s="202"/>
      <c r="E15" s="202"/>
      <c r="F15" s="209" t="s">
        <v>238</v>
      </c>
      <c r="G15" s="210" t="s">
        <v>138</v>
      </c>
    </row>
    <row r="16" spans="1:16" ht="28.5" customHeight="1" x14ac:dyDescent="0.4">
      <c r="B16" s="156" t="s">
        <v>507</v>
      </c>
      <c r="C16" s="151"/>
      <c r="D16" s="202"/>
      <c r="E16" s="202"/>
      <c r="F16" s="209" t="s">
        <v>251</v>
      </c>
      <c r="G16" s="210" t="s">
        <v>139</v>
      </c>
    </row>
    <row r="17" spans="1:7" ht="32.25" customHeight="1" x14ac:dyDescent="0.25">
      <c r="B17" s="147" t="s">
        <v>505</v>
      </c>
      <c r="C17" s="151">
        <v>1</v>
      </c>
      <c r="D17" s="202"/>
      <c r="E17" s="202"/>
      <c r="F17" s="209" t="s">
        <v>362</v>
      </c>
      <c r="G17" s="210" t="s">
        <v>145</v>
      </c>
    </row>
    <row r="18" spans="1:7" ht="24" customHeight="1" x14ac:dyDescent="0.3">
      <c r="B18" s="120" t="s">
        <v>504</v>
      </c>
      <c r="C18" s="200"/>
      <c r="D18" s="202"/>
      <c r="E18" s="202"/>
      <c r="F18" s="209" t="s">
        <v>253</v>
      </c>
      <c r="G18" s="210" t="s">
        <v>140</v>
      </c>
    </row>
    <row r="19" spans="1:7" ht="42" customHeight="1" x14ac:dyDescent="0.3">
      <c r="B19" s="147" t="s">
        <v>513</v>
      </c>
      <c r="C19" s="208"/>
      <c r="D19" s="202"/>
      <c r="E19" s="202"/>
      <c r="F19" s="209" t="s">
        <v>421</v>
      </c>
      <c r="G19" s="210" t="s">
        <v>146</v>
      </c>
    </row>
    <row r="20" spans="1:7" ht="16.5" customHeight="1" x14ac:dyDescent="0.25">
      <c r="D20" s="202"/>
      <c r="E20" s="202"/>
      <c r="F20" s="209" t="s">
        <v>403</v>
      </c>
      <c r="G20" s="210" t="s">
        <v>146</v>
      </c>
    </row>
    <row r="21" spans="1:7" ht="39.75" customHeight="1" x14ac:dyDescent="0.3">
      <c r="B21" s="147" t="s">
        <v>532</v>
      </c>
      <c r="C21" s="114">
        <v>1</v>
      </c>
      <c r="D21" s="202"/>
      <c r="E21" s="202"/>
      <c r="F21" s="209" t="s">
        <v>189</v>
      </c>
      <c r="G21" s="210" t="s">
        <v>137</v>
      </c>
    </row>
    <row r="22" spans="1:7" ht="24.75" customHeight="1" x14ac:dyDescent="0.3">
      <c r="B22" s="120" t="s">
        <v>518</v>
      </c>
      <c r="D22" s="202"/>
      <c r="E22" s="202"/>
      <c r="F22" s="209" t="s">
        <v>196</v>
      </c>
      <c r="G22" s="210" t="s">
        <v>137</v>
      </c>
    </row>
    <row r="23" spans="1:7" ht="21.75" customHeight="1" x14ac:dyDescent="0.3">
      <c r="B23" s="120" t="s">
        <v>533</v>
      </c>
      <c r="C23" s="207"/>
      <c r="D23" s="205"/>
      <c r="E23" s="202"/>
      <c r="F23" s="209" t="s">
        <v>417</v>
      </c>
      <c r="G23" s="210" t="s">
        <v>146</v>
      </c>
    </row>
    <row r="24" spans="1:7" ht="19.5" customHeight="1" x14ac:dyDescent="0.3">
      <c r="B24" s="155" t="s">
        <v>508</v>
      </c>
      <c r="C24" s="207"/>
      <c r="D24" s="202"/>
      <c r="E24" s="202"/>
      <c r="F24" s="209" t="s">
        <v>264</v>
      </c>
      <c r="G24" s="210" t="s">
        <v>140</v>
      </c>
    </row>
    <row r="25" spans="1:7" ht="20.25" customHeight="1" x14ac:dyDescent="0.3">
      <c r="B25" s="155" t="s">
        <v>514</v>
      </c>
      <c r="C25" s="158"/>
      <c r="D25" s="202"/>
      <c r="E25" s="202"/>
      <c r="F25" s="209" t="s">
        <v>401</v>
      </c>
      <c r="G25" s="210" t="s">
        <v>146</v>
      </c>
    </row>
    <row r="26" spans="1:7" ht="24" customHeight="1" x14ac:dyDescent="0.3">
      <c r="A26" s="120"/>
      <c r="B26" s="155"/>
      <c r="C26" s="153"/>
      <c r="D26" s="206"/>
      <c r="E26" s="206"/>
      <c r="F26" s="209" t="s">
        <v>408</v>
      </c>
      <c r="G26" s="210" t="s">
        <v>146</v>
      </c>
    </row>
    <row r="27" spans="1:7" ht="24" customHeight="1" x14ac:dyDescent="0.35">
      <c r="B27" s="122"/>
      <c r="C27" s="153"/>
      <c r="D27" s="202"/>
      <c r="E27" s="202"/>
      <c r="F27" s="209" t="s">
        <v>190</v>
      </c>
      <c r="G27" s="210" t="s">
        <v>137</v>
      </c>
    </row>
    <row r="28" spans="1:7" x14ac:dyDescent="0.25">
      <c r="D28" s="202"/>
      <c r="E28" s="202"/>
      <c r="F28" s="209" t="s">
        <v>475</v>
      </c>
      <c r="G28" s="210" t="s">
        <v>148</v>
      </c>
    </row>
    <row r="29" spans="1:7" ht="15.75" x14ac:dyDescent="0.25">
      <c r="B29" s="152" t="s">
        <v>516</v>
      </c>
      <c r="D29" s="202"/>
      <c r="E29" s="202"/>
      <c r="F29" s="209" t="s">
        <v>347</v>
      </c>
      <c r="G29" s="210" t="s">
        <v>144</v>
      </c>
    </row>
    <row r="30" spans="1:7" x14ac:dyDescent="0.25">
      <c r="B30" s="160"/>
      <c r="C30" s="161"/>
      <c r="D30" s="202"/>
      <c r="E30" s="202"/>
      <c r="F30" s="209" t="s">
        <v>469</v>
      </c>
      <c r="G30" s="210" t="s">
        <v>148</v>
      </c>
    </row>
    <row r="31" spans="1:7" ht="21" customHeight="1" x14ac:dyDescent="0.25">
      <c r="B31" s="161"/>
      <c r="C31" s="161"/>
      <c r="D31" s="202"/>
      <c r="E31" s="202"/>
      <c r="F31" s="209" t="s">
        <v>222</v>
      </c>
      <c r="G31" s="210" t="s">
        <v>138</v>
      </c>
    </row>
    <row r="32" spans="1:7" ht="21" customHeight="1" x14ac:dyDescent="0.25">
      <c r="B32" s="161"/>
      <c r="C32" s="161"/>
      <c r="D32" s="202"/>
      <c r="E32" s="202"/>
      <c r="F32" s="209" t="s">
        <v>385</v>
      </c>
      <c r="G32" s="210" t="s">
        <v>146</v>
      </c>
    </row>
    <row r="33" spans="2:7" x14ac:dyDescent="0.25">
      <c r="B33" s="161"/>
      <c r="C33" s="161"/>
      <c r="D33" s="202"/>
      <c r="E33" s="202"/>
      <c r="F33" s="209" t="s">
        <v>494</v>
      </c>
      <c r="G33" s="210" t="s">
        <v>149</v>
      </c>
    </row>
    <row r="34" spans="2:7" x14ac:dyDescent="0.25">
      <c r="B34" s="161"/>
      <c r="C34" s="161"/>
      <c r="D34" s="202"/>
      <c r="E34" s="202"/>
      <c r="F34" s="209" t="s">
        <v>203</v>
      </c>
      <c r="G34" s="210" t="s">
        <v>138</v>
      </c>
    </row>
    <row r="35" spans="2:7" x14ac:dyDescent="0.25">
      <c r="B35" s="161"/>
      <c r="C35" s="161"/>
      <c r="D35" s="202"/>
      <c r="E35" s="202"/>
      <c r="F35" s="209" t="s">
        <v>372</v>
      </c>
      <c r="G35" s="210" t="s">
        <v>145</v>
      </c>
    </row>
    <row r="36" spans="2:7" x14ac:dyDescent="0.25">
      <c r="B36" s="161"/>
      <c r="C36" s="161"/>
      <c r="D36" s="202"/>
      <c r="E36" s="202"/>
      <c r="F36" s="209" t="s">
        <v>156</v>
      </c>
      <c r="G36" s="210" t="s">
        <v>136</v>
      </c>
    </row>
    <row r="37" spans="2:7" x14ac:dyDescent="0.25">
      <c r="B37" s="150"/>
      <c r="C37" s="150"/>
      <c r="D37" s="202"/>
      <c r="E37" s="202"/>
      <c r="F37" s="209" t="s">
        <v>400</v>
      </c>
      <c r="G37" s="210" t="s">
        <v>146</v>
      </c>
    </row>
    <row r="38" spans="2:7" x14ac:dyDescent="0.25">
      <c r="B38" s="150"/>
      <c r="C38" s="150"/>
      <c r="D38" s="202"/>
      <c r="E38" s="202"/>
      <c r="F38" s="209" t="s">
        <v>201</v>
      </c>
      <c r="G38" s="210" t="s">
        <v>138</v>
      </c>
    </row>
    <row r="39" spans="2:7" x14ac:dyDescent="0.25">
      <c r="B39" s="150"/>
      <c r="C39" s="150"/>
      <c r="D39" s="202"/>
      <c r="E39" s="202"/>
      <c r="F39" s="209" t="s">
        <v>169</v>
      </c>
      <c r="G39" s="210" t="s">
        <v>136</v>
      </c>
    </row>
    <row r="40" spans="2:7" ht="15.75" x14ac:dyDescent="0.25">
      <c r="B40" s="157"/>
      <c r="C40" s="157"/>
      <c r="D40" s="202"/>
      <c r="E40" s="202"/>
      <c r="F40" s="209" t="s">
        <v>424</v>
      </c>
      <c r="G40" s="210" t="s">
        <v>146</v>
      </c>
    </row>
    <row r="41" spans="2:7" x14ac:dyDescent="0.25">
      <c r="D41" s="202"/>
      <c r="E41" s="202"/>
      <c r="F41" s="209" t="s">
        <v>205</v>
      </c>
      <c r="G41" s="210" t="s">
        <v>138</v>
      </c>
    </row>
    <row r="42" spans="2:7" x14ac:dyDescent="0.25">
      <c r="D42" s="202"/>
      <c r="E42" s="202"/>
      <c r="F42" s="209" t="s">
        <v>376</v>
      </c>
      <c r="G42" s="210" t="s">
        <v>145</v>
      </c>
    </row>
    <row r="43" spans="2:7" x14ac:dyDescent="0.25">
      <c r="D43" s="202"/>
      <c r="E43" s="202"/>
      <c r="F43" s="209" t="s">
        <v>378</v>
      </c>
      <c r="G43" s="210" t="s">
        <v>145</v>
      </c>
    </row>
    <row r="44" spans="2:7" x14ac:dyDescent="0.25">
      <c r="D44" s="202"/>
      <c r="E44" s="202"/>
      <c r="F44" s="209" t="s">
        <v>252</v>
      </c>
      <c r="G44" s="210" t="s">
        <v>140</v>
      </c>
    </row>
    <row r="45" spans="2:7" x14ac:dyDescent="0.25">
      <c r="D45" s="202"/>
      <c r="E45" s="202"/>
      <c r="F45" s="209" t="s">
        <v>235</v>
      </c>
      <c r="G45" s="210" t="s">
        <v>138</v>
      </c>
    </row>
    <row r="46" spans="2:7" x14ac:dyDescent="0.25">
      <c r="D46" s="202"/>
      <c r="E46" s="202"/>
      <c r="F46" s="209" t="s">
        <v>389</v>
      </c>
      <c r="G46" s="210" t="s">
        <v>146</v>
      </c>
    </row>
    <row r="47" spans="2:7" x14ac:dyDescent="0.25">
      <c r="D47" s="202"/>
      <c r="E47" s="202"/>
      <c r="F47" s="209" t="s">
        <v>495</v>
      </c>
      <c r="G47" s="210" t="s">
        <v>149</v>
      </c>
    </row>
    <row r="48" spans="2:7" x14ac:dyDescent="0.25">
      <c r="D48" s="202"/>
      <c r="E48" s="202"/>
      <c r="F48" s="209" t="s">
        <v>493</v>
      </c>
      <c r="G48" s="210" t="s">
        <v>149</v>
      </c>
    </row>
    <row r="49" spans="4:7" x14ac:dyDescent="0.25">
      <c r="D49" s="202"/>
      <c r="E49" s="202"/>
      <c r="F49" s="209" t="s">
        <v>315</v>
      </c>
      <c r="G49" s="210" t="s">
        <v>142</v>
      </c>
    </row>
    <row r="50" spans="4:7" x14ac:dyDescent="0.25">
      <c r="D50" s="202"/>
      <c r="E50" s="202"/>
      <c r="F50" s="209" t="s">
        <v>273</v>
      </c>
      <c r="G50" s="210" t="s">
        <v>141</v>
      </c>
    </row>
    <row r="51" spans="4:7" x14ac:dyDescent="0.25">
      <c r="D51" s="202"/>
      <c r="E51" s="202"/>
      <c r="F51" s="209" t="s">
        <v>349</v>
      </c>
      <c r="G51" s="210" t="s">
        <v>144</v>
      </c>
    </row>
    <row r="52" spans="4:7" x14ac:dyDescent="0.25">
      <c r="D52" s="202"/>
      <c r="E52" s="202"/>
      <c r="F52" s="209" t="s">
        <v>473</v>
      </c>
      <c r="G52" s="210" t="s">
        <v>148</v>
      </c>
    </row>
    <row r="53" spans="4:7" x14ac:dyDescent="0.25">
      <c r="D53" s="202"/>
      <c r="E53" s="202"/>
      <c r="F53" s="209" t="s">
        <v>213</v>
      </c>
      <c r="G53" s="210" t="s">
        <v>138</v>
      </c>
    </row>
    <row r="54" spans="4:7" x14ac:dyDescent="0.25">
      <c r="D54" s="202"/>
      <c r="E54" s="202"/>
      <c r="F54" s="209" t="s">
        <v>395</v>
      </c>
      <c r="G54" s="210" t="s">
        <v>146</v>
      </c>
    </row>
    <row r="55" spans="4:7" x14ac:dyDescent="0.25">
      <c r="D55" s="202"/>
      <c r="E55" s="202"/>
      <c r="F55" s="209" t="s">
        <v>300</v>
      </c>
      <c r="G55" s="210" t="s">
        <v>142</v>
      </c>
    </row>
    <row r="56" spans="4:7" x14ac:dyDescent="0.25">
      <c r="D56" s="202"/>
      <c r="E56" s="202"/>
      <c r="F56" s="209" t="s">
        <v>271</v>
      </c>
      <c r="G56" s="210" t="s">
        <v>140</v>
      </c>
    </row>
    <row r="57" spans="4:7" x14ac:dyDescent="0.25">
      <c r="D57" s="202"/>
      <c r="E57" s="202"/>
      <c r="F57" s="209" t="s">
        <v>150</v>
      </c>
      <c r="G57" s="210" t="s">
        <v>136</v>
      </c>
    </row>
    <row r="58" spans="4:7" x14ac:dyDescent="0.25">
      <c r="D58" s="202"/>
      <c r="E58" s="202"/>
      <c r="F58" s="209" t="s">
        <v>304</v>
      </c>
      <c r="G58" s="210" t="s">
        <v>142</v>
      </c>
    </row>
    <row r="59" spans="4:7" x14ac:dyDescent="0.25">
      <c r="D59" s="202"/>
      <c r="E59" s="202"/>
      <c r="F59" s="209" t="s">
        <v>261</v>
      </c>
      <c r="G59" s="210" t="s">
        <v>140</v>
      </c>
    </row>
    <row r="60" spans="4:7" x14ac:dyDescent="0.25">
      <c r="D60" s="202"/>
      <c r="E60" s="202"/>
      <c r="F60" s="209" t="s">
        <v>309</v>
      </c>
      <c r="G60" s="210" t="s">
        <v>142</v>
      </c>
    </row>
    <row r="61" spans="4:7" x14ac:dyDescent="0.25">
      <c r="D61" s="202"/>
      <c r="E61" s="202"/>
      <c r="F61" s="209" t="s">
        <v>387</v>
      </c>
      <c r="G61" s="210" t="s">
        <v>146</v>
      </c>
    </row>
    <row r="62" spans="4:7" x14ac:dyDescent="0.25">
      <c r="D62" s="202"/>
      <c r="E62" s="202"/>
      <c r="F62" s="209" t="s">
        <v>332</v>
      </c>
      <c r="G62" s="210" t="s">
        <v>142</v>
      </c>
    </row>
    <row r="63" spans="4:7" x14ac:dyDescent="0.25">
      <c r="D63" s="202"/>
      <c r="E63" s="202"/>
      <c r="F63" s="209" t="s">
        <v>228</v>
      </c>
      <c r="G63" s="210" t="s">
        <v>138</v>
      </c>
    </row>
    <row r="64" spans="4:7" x14ac:dyDescent="0.25">
      <c r="D64" s="202"/>
      <c r="E64" s="202"/>
      <c r="F64" s="209" t="s">
        <v>375</v>
      </c>
      <c r="G64" s="210" t="s">
        <v>145</v>
      </c>
    </row>
    <row r="65" spans="4:7" x14ac:dyDescent="0.25">
      <c r="D65" s="202"/>
      <c r="E65" s="202"/>
      <c r="F65" s="209" t="s">
        <v>365</v>
      </c>
      <c r="G65" s="210" t="s">
        <v>145</v>
      </c>
    </row>
    <row r="66" spans="4:7" x14ac:dyDescent="0.25">
      <c r="D66" s="202"/>
      <c r="E66" s="202"/>
      <c r="F66" s="209" t="s">
        <v>224</v>
      </c>
      <c r="G66" s="210" t="s">
        <v>138</v>
      </c>
    </row>
    <row r="67" spans="4:7" x14ac:dyDescent="0.25">
      <c r="D67" s="202"/>
      <c r="E67" s="202"/>
      <c r="F67" s="209" t="s">
        <v>409</v>
      </c>
      <c r="G67" s="210" t="s">
        <v>146</v>
      </c>
    </row>
    <row r="68" spans="4:7" x14ac:dyDescent="0.25">
      <c r="D68" s="202"/>
      <c r="E68" s="202"/>
      <c r="F68" s="209" t="s">
        <v>391</v>
      </c>
      <c r="G68" s="210" t="s">
        <v>146</v>
      </c>
    </row>
    <row r="69" spans="4:7" x14ac:dyDescent="0.25">
      <c r="D69" s="202"/>
      <c r="E69" s="202"/>
      <c r="F69" s="209" t="s">
        <v>422</v>
      </c>
      <c r="G69" s="210" t="s">
        <v>146</v>
      </c>
    </row>
    <row r="70" spans="4:7" x14ac:dyDescent="0.25">
      <c r="D70" s="202"/>
      <c r="E70" s="202"/>
      <c r="F70" s="209" t="s">
        <v>198</v>
      </c>
      <c r="G70" s="210" t="s">
        <v>137</v>
      </c>
    </row>
    <row r="71" spans="4:7" x14ac:dyDescent="0.25">
      <c r="D71" s="202"/>
      <c r="E71" s="202"/>
      <c r="F71" s="209" t="s">
        <v>231</v>
      </c>
      <c r="G71" s="210" t="s">
        <v>138</v>
      </c>
    </row>
    <row r="72" spans="4:7" x14ac:dyDescent="0.25">
      <c r="D72" s="202"/>
      <c r="E72" s="202"/>
      <c r="F72" s="209" t="s">
        <v>453</v>
      </c>
      <c r="G72" s="210" t="s">
        <v>147</v>
      </c>
    </row>
    <row r="73" spans="4:7" x14ac:dyDescent="0.25">
      <c r="D73" s="202"/>
      <c r="E73" s="202"/>
      <c r="F73" s="209" t="s">
        <v>366</v>
      </c>
      <c r="G73" s="210" t="s">
        <v>145</v>
      </c>
    </row>
    <row r="74" spans="4:7" x14ac:dyDescent="0.25">
      <c r="D74" s="202"/>
      <c r="E74" s="202"/>
      <c r="F74" s="209" t="s">
        <v>288</v>
      </c>
      <c r="G74" s="210" t="s">
        <v>141</v>
      </c>
    </row>
    <row r="75" spans="4:7" x14ac:dyDescent="0.25">
      <c r="D75" s="202"/>
      <c r="E75" s="202"/>
      <c r="F75" s="209" t="s">
        <v>281</v>
      </c>
      <c r="G75" s="210" t="s">
        <v>141</v>
      </c>
    </row>
    <row r="76" spans="4:7" x14ac:dyDescent="0.25">
      <c r="D76" s="202"/>
      <c r="E76" s="202"/>
      <c r="F76" s="209" t="s">
        <v>313</v>
      </c>
      <c r="G76" s="210" t="s">
        <v>142</v>
      </c>
    </row>
    <row r="77" spans="4:7" x14ac:dyDescent="0.25">
      <c r="D77" s="202"/>
      <c r="E77" s="202"/>
      <c r="F77" s="209" t="s">
        <v>243</v>
      </c>
      <c r="G77" s="210" t="s">
        <v>139</v>
      </c>
    </row>
    <row r="78" spans="4:7" x14ac:dyDescent="0.25">
      <c r="D78" s="202"/>
      <c r="E78" s="202"/>
      <c r="F78" s="209" t="s">
        <v>258</v>
      </c>
      <c r="G78" s="210" t="s">
        <v>140</v>
      </c>
    </row>
    <row r="79" spans="4:7" x14ac:dyDescent="0.25">
      <c r="D79" s="202"/>
      <c r="E79" s="202"/>
      <c r="F79" s="209" t="s">
        <v>370</v>
      </c>
      <c r="G79" s="210" t="s">
        <v>145</v>
      </c>
    </row>
    <row r="80" spans="4:7" x14ac:dyDescent="0.25">
      <c r="D80" s="202"/>
      <c r="E80" s="202"/>
      <c r="F80" s="209" t="s">
        <v>445</v>
      </c>
      <c r="G80" s="210" t="s">
        <v>147</v>
      </c>
    </row>
    <row r="81" spans="4:7" x14ac:dyDescent="0.25">
      <c r="D81" s="202"/>
      <c r="E81" s="202"/>
      <c r="F81" s="209" t="s">
        <v>431</v>
      </c>
      <c r="G81" s="210" t="s">
        <v>147</v>
      </c>
    </row>
    <row r="82" spans="4:7" x14ac:dyDescent="0.25">
      <c r="D82" s="202"/>
      <c r="E82" s="202"/>
      <c r="F82" s="209" t="s">
        <v>357</v>
      </c>
      <c r="G82" s="210" t="s">
        <v>144</v>
      </c>
    </row>
    <row r="83" spans="4:7" x14ac:dyDescent="0.25">
      <c r="D83" s="202"/>
      <c r="E83" s="202"/>
      <c r="F83" s="209" t="s">
        <v>342</v>
      </c>
      <c r="G83" s="210" t="s">
        <v>143</v>
      </c>
    </row>
    <row r="84" spans="4:7" x14ac:dyDescent="0.25">
      <c r="D84" s="202"/>
      <c r="E84" s="202"/>
      <c r="F84" s="209" t="s">
        <v>492</v>
      </c>
      <c r="G84" s="210" t="s">
        <v>149</v>
      </c>
    </row>
    <row r="85" spans="4:7" x14ac:dyDescent="0.25">
      <c r="D85" s="202"/>
      <c r="E85" s="202"/>
      <c r="F85" s="209" t="s">
        <v>325</v>
      </c>
      <c r="G85" s="210" t="s">
        <v>142</v>
      </c>
    </row>
    <row r="86" spans="4:7" x14ac:dyDescent="0.25">
      <c r="D86" s="202"/>
      <c r="E86" s="202"/>
      <c r="F86" s="209" t="s">
        <v>221</v>
      </c>
      <c r="G86" s="210" t="s">
        <v>138</v>
      </c>
    </row>
    <row r="87" spans="4:7" x14ac:dyDescent="0.25">
      <c r="D87" s="202"/>
      <c r="E87" s="202"/>
      <c r="F87" s="209" t="s">
        <v>186</v>
      </c>
      <c r="G87" s="210" t="s">
        <v>137</v>
      </c>
    </row>
    <row r="88" spans="4:7" x14ac:dyDescent="0.25">
      <c r="D88" s="202"/>
      <c r="E88" s="202"/>
      <c r="F88" s="209" t="s">
        <v>191</v>
      </c>
      <c r="G88" s="210" t="s">
        <v>137</v>
      </c>
    </row>
    <row r="89" spans="4:7" x14ac:dyDescent="0.25">
      <c r="D89" s="202"/>
      <c r="E89" s="202"/>
      <c r="F89" s="209" t="s">
        <v>266</v>
      </c>
      <c r="G89" s="210" t="s">
        <v>140</v>
      </c>
    </row>
    <row r="90" spans="4:7" x14ac:dyDescent="0.25">
      <c r="D90" s="202"/>
      <c r="E90" s="202"/>
      <c r="F90" s="209" t="s">
        <v>367</v>
      </c>
      <c r="G90" s="210" t="s">
        <v>145</v>
      </c>
    </row>
    <row r="91" spans="4:7" x14ac:dyDescent="0.25">
      <c r="D91" s="202"/>
      <c r="E91" s="202"/>
      <c r="F91" s="209" t="s">
        <v>161</v>
      </c>
      <c r="G91" s="210" t="s">
        <v>136</v>
      </c>
    </row>
    <row r="92" spans="4:7" x14ac:dyDescent="0.25">
      <c r="D92" s="202"/>
      <c r="E92" s="202"/>
      <c r="F92" s="209" t="s">
        <v>294</v>
      </c>
      <c r="G92" s="210" t="s">
        <v>142</v>
      </c>
    </row>
    <row r="93" spans="4:7" x14ac:dyDescent="0.25">
      <c r="D93" s="202"/>
      <c r="E93" s="202"/>
      <c r="F93" s="209" t="s">
        <v>426</v>
      </c>
      <c r="G93" s="210" t="s">
        <v>146</v>
      </c>
    </row>
    <row r="94" spans="4:7" x14ac:dyDescent="0.25">
      <c r="D94" s="202"/>
      <c r="E94" s="202"/>
      <c r="F94" s="209" t="s">
        <v>283</v>
      </c>
      <c r="G94" s="210" t="s">
        <v>141</v>
      </c>
    </row>
    <row r="95" spans="4:7" x14ac:dyDescent="0.25">
      <c r="D95" s="202"/>
      <c r="E95" s="202"/>
      <c r="F95" s="209" t="s">
        <v>328</v>
      </c>
      <c r="G95" s="210" t="s">
        <v>142</v>
      </c>
    </row>
    <row r="96" spans="4:7" x14ac:dyDescent="0.25">
      <c r="D96" s="202"/>
      <c r="E96" s="202"/>
      <c r="F96" s="209" t="s">
        <v>212</v>
      </c>
      <c r="G96" s="210" t="s">
        <v>138</v>
      </c>
    </row>
    <row r="97" spans="4:7" x14ac:dyDescent="0.25">
      <c r="D97" s="202"/>
      <c r="E97" s="202"/>
      <c r="F97" s="209" t="s">
        <v>468</v>
      </c>
      <c r="G97" s="210" t="s">
        <v>148</v>
      </c>
    </row>
    <row r="98" spans="4:7" x14ac:dyDescent="0.25">
      <c r="D98" s="202"/>
      <c r="E98" s="202"/>
      <c r="F98" s="209" t="s">
        <v>361</v>
      </c>
      <c r="G98" s="210" t="s">
        <v>145</v>
      </c>
    </row>
    <row r="99" spans="4:7" x14ac:dyDescent="0.25">
      <c r="D99" s="202"/>
      <c r="E99" s="202"/>
      <c r="F99" s="209" t="s">
        <v>450</v>
      </c>
      <c r="G99" s="210" t="s">
        <v>147</v>
      </c>
    </row>
    <row r="100" spans="4:7" x14ac:dyDescent="0.25">
      <c r="D100" s="202"/>
      <c r="E100" s="202"/>
      <c r="F100" s="209" t="s">
        <v>301</v>
      </c>
      <c r="G100" s="210" t="s">
        <v>142</v>
      </c>
    </row>
    <row r="101" spans="4:7" x14ac:dyDescent="0.25">
      <c r="D101" s="202"/>
      <c r="E101" s="202"/>
      <c r="F101" s="209" t="s">
        <v>411</v>
      </c>
      <c r="G101" s="210" t="s">
        <v>146</v>
      </c>
    </row>
    <row r="102" spans="4:7" x14ac:dyDescent="0.25">
      <c r="D102" s="202"/>
      <c r="E102" s="202"/>
      <c r="F102" s="209" t="s">
        <v>234</v>
      </c>
      <c r="G102" s="210" t="s">
        <v>138</v>
      </c>
    </row>
    <row r="103" spans="4:7" x14ac:dyDescent="0.25">
      <c r="D103" s="202"/>
      <c r="E103" s="202"/>
      <c r="F103" s="209" t="s">
        <v>240</v>
      </c>
      <c r="G103" s="210" t="s">
        <v>139</v>
      </c>
    </row>
    <row r="104" spans="4:7" x14ac:dyDescent="0.25">
      <c r="D104" s="202"/>
      <c r="E104" s="202"/>
      <c r="F104" s="209" t="s">
        <v>292</v>
      </c>
      <c r="G104" s="210" t="s">
        <v>142</v>
      </c>
    </row>
    <row r="105" spans="4:7" x14ac:dyDescent="0.25">
      <c r="D105" s="202"/>
      <c r="E105" s="202"/>
      <c r="F105" s="209" t="s">
        <v>519</v>
      </c>
      <c r="G105" s="210" t="s">
        <v>138</v>
      </c>
    </row>
    <row r="106" spans="4:7" x14ac:dyDescent="0.25">
      <c r="D106" s="202"/>
      <c r="E106" s="202"/>
      <c r="F106" s="209" t="s">
        <v>483</v>
      </c>
      <c r="G106" s="210" t="s">
        <v>149</v>
      </c>
    </row>
    <row r="107" spans="4:7" x14ac:dyDescent="0.25">
      <c r="D107" s="202"/>
      <c r="E107" s="202"/>
      <c r="F107" s="209" t="s">
        <v>200</v>
      </c>
      <c r="G107" s="210" t="s">
        <v>137</v>
      </c>
    </row>
    <row r="108" spans="4:7" x14ac:dyDescent="0.25">
      <c r="D108" s="202"/>
      <c r="E108" s="202"/>
      <c r="F108" s="209" t="s">
        <v>181</v>
      </c>
      <c r="G108" s="210" t="s">
        <v>137</v>
      </c>
    </row>
    <row r="109" spans="4:7" x14ac:dyDescent="0.25">
      <c r="D109" s="202"/>
      <c r="E109" s="202"/>
      <c r="F109" s="209" t="s">
        <v>465</v>
      </c>
      <c r="G109" s="210" t="s">
        <v>148</v>
      </c>
    </row>
    <row r="110" spans="4:7" x14ac:dyDescent="0.25">
      <c r="D110" s="202"/>
      <c r="E110" s="202"/>
      <c r="F110" s="209" t="s">
        <v>487</v>
      </c>
      <c r="G110" s="210" t="s">
        <v>149</v>
      </c>
    </row>
    <row r="111" spans="4:7" x14ac:dyDescent="0.25">
      <c r="D111" s="202"/>
      <c r="E111" s="202"/>
      <c r="F111" s="209" t="s">
        <v>528</v>
      </c>
      <c r="G111" s="210" t="s">
        <v>138</v>
      </c>
    </row>
    <row r="112" spans="4:7" x14ac:dyDescent="0.25">
      <c r="D112" s="202"/>
      <c r="E112" s="202"/>
      <c r="F112" s="209" t="s">
        <v>152</v>
      </c>
      <c r="G112" s="210" t="s">
        <v>136</v>
      </c>
    </row>
    <row r="113" spans="4:7" x14ac:dyDescent="0.25">
      <c r="D113" s="202"/>
      <c r="E113" s="202"/>
      <c r="F113" s="209" t="s">
        <v>457</v>
      </c>
      <c r="G113" s="210" t="s">
        <v>147</v>
      </c>
    </row>
    <row r="114" spans="4:7" x14ac:dyDescent="0.25">
      <c r="D114" s="202"/>
      <c r="E114" s="202"/>
      <c r="F114" s="209" t="s">
        <v>215</v>
      </c>
      <c r="G114" s="210" t="s">
        <v>138</v>
      </c>
    </row>
    <row r="115" spans="4:7" x14ac:dyDescent="0.25">
      <c r="D115" s="202"/>
      <c r="E115" s="202"/>
      <c r="F115" s="209" t="s">
        <v>284</v>
      </c>
      <c r="G115" s="210" t="s">
        <v>141</v>
      </c>
    </row>
    <row r="116" spans="4:7" x14ac:dyDescent="0.25">
      <c r="D116" s="202"/>
      <c r="E116" s="202"/>
      <c r="F116" s="209" t="s">
        <v>179</v>
      </c>
      <c r="G116" s="210" t="s">
        <v>137</v>
      </c>
    </row>
    <row r="117" spans="4:7" x14ac:dyDescent="0.25">
      <c r="D117" s="202"/>
      <c r="E117" s="202"/>
      <c r="F117" s="209" t="s">
        <v>208</v>
      </c>
      <c r="G117" s="210" t="s">
        <v>138</v>
      </c>
    </row>
    <row r="118" spans="4:7" x14ac:dyDescent="0.25">
      <c r="D118" s="202"/>
      <c r="E118" s="202"/>
      <c r="F118" s="209" t="s">
        <v>458</v>
      </c>
      <c r="G118" s="210" t="s">
        <v>147</v>
      </c>
    </row>
    <row r="119" spans="4:7" x14ac:dyDescent="0.25">
      <c r="D119" s="202"/>
      <c r="E119" s="202"/>
      <c r="F119" s="209" t="s">
        <v>353</v>
      </c>
      <c r="G119" s="210" t="s">
        <v>144</v>
      </c>
    </row>
    <row r="120" spans="4:7" x14ac:dyDescent="0.25">
      <c r="D120" s="202"/>
      <c r="E120" s="202"/>
      <c r="F120" s="209" t="s">
        <v>165</v>
      </c>
      <c r="G120" s="210" t="s">
        <v>136</v>
      </c>
    </row>
    <row r="121" spans="4:7" x14ac:dyDescent="0.25">
      <c r="D121" s="202"/>
      <c r="E121" s="202"/>
      <c r="F121" s="209" t="s">
        <v>286</v>
      </c>
      <c r="G121" s="210" t="s">
        <v>141</v>
      </c>
    </row>
    <row r="122" spans="4:7" x14ac:dyDescent="0.25">
      <c r="D122" s="202"/>
      <c r="E122" s="202"/>
      <c r="F122" s="209" t="s">
        <v>276</v>
      </c>
      <c r="G122" s="210" t="s">
        <v>141</v>
      </c>
    </row>
    <row r="123" spans="4:7" x14ac:dyDescent="0.25">
      <c r="D123" s="202"/>
      <c r="E123" s="202"/>
      <c r="F123" s="209" t="s">
        <v>338</v>
      </c>
      <c r="G123" s="210" t="s">
        <v>143</v>
      </c>
    </row>
    <row r="124" spans="4:7" x14ac:dyDescent="0.25">
      <c r="D124" s="202"/>
      <c r="E124" s="202"/>
      <c r="F124" s="209" t="s">
        <v>436</v>
      </c>
      <c r="G124" s="210" t="s">
        <v>147</v>
      </c>
    </row>
    <row r="125" spans="4:7" x14ac:dyDescent="0.25">
      <c r="D125" s="202"/>
      <c r="E125" s="202"/>
      <c r="F125" s="209" t="s">
        <v>337</v>
      </c>
      <c r="G125" s="210" t="s">
        <v>143</v>
      </c>
    </row>
    <row r="126" spans="4:7" x14ac:dyDescent="0.25">
      <c r="D126" s="202"/>
      <c r="E126" s="202"/>
      <c r="F126" s="209" t="s">
        <v>272</v>
      </c>
      <c r="G126" s="210" t="s">
        <v>140</v>
      </c>
    </row>
    <row r="127" spans="4:7" x14ac:dyDescent="0.25">
      <c r="D127" s="202"/>
      <c r="E127" s="202"/>
      <c r="F127" s="209" t="s">
        <v>199</v>
      </c>
      <c r="G127" s="210" t="s">
        <v>137</v>
      </c>
    </row>
    <row r="128" spans="4:7" x14ac:dyDescent="0.25">
      <c r="D128" s="202"/>
      <c r="E128" s="202"/>
      <c r="F128" s="209" t="s">
        <v>244</v>
      </c>
      <c r="G128" s="210" t="s">
        <v>139</v>
      </c>
    </row>
    <row r="129" spans="4:7" x14ac:dyDescent="0.25">
      <c r="D129" s="202"/>
      <c r="E129" s="202"/>
      <c r="F129" s="209" t="s">
        <v>413</v>
      </c>
      <c r="G129" s="210" t="s">
        <v>146</v>
      </c>
    </row>
    <row r="130" spans="4:7" x14ac:dyDescent="0.25">
      <c r="D130" s="202"/>
      <c r="E130" s="202"/>
      <c r="F130" s="209" t="s">
        <v>382</v>
      </c>
      <c r="G130" s="210" t="s">
        <v>145</v>
      </c>
    </row>
    <row r="131" spans="4:7" x14ac:dyDescent="0.25">
      <c r="D131" s="202"/>
      <c r="E131" s="202"/>
      <c r="F131" s="209" t="s">
        <v>414</v>
      </c>
      <c r="G131" s="210" t="s">
        <v>146</v>
      </c>
    </row>
    <row r="132" spans="4:7" x14ac:dyDescent="0.25">
      <c r="D132" s="202"/>
      <c r="E132" s="202"/>
      <c r="F132" s="209" t="s">
        <v>451</v>
      </c>
      <c r="G132" s="210" t="s">
        <v>147</v>
      </c>
    </row>
    <row r="133" spans="4:7" x14ac:dyDescent="0.25">
      <c r="D133" s="202"/>
      <c r="E133" s="202"/>
      <c r="F133" s="209" t="s">
        <v>157</v>
      </c>
      <c r="G133" s="210" t="s">
        <v>136</v>
      </c>
    </row>
    <row r="134" spans="4:7" x14ac:dyDescent="0.25">
      <c r="D134" s="202"/>
      <c r="E134" s="202"/>
      <c r="F134" s="209" t="s">
        <v>467</v>
      </c>
      <c r="G134" s="210" t="s">
        <v>148</v>
      </c>
    </row>
    <row r="135" spans="4:7" x14ac:dyDescent="0.25">
      <c r="D135" s="202"/>
      <c r="E135" s="202"/>
      <c r="F135" s="209" t="s">
        <v>455</v>
      </c>
      <c r="G135" s="210" t="s">
        <v>147</v>
      </c>
    </row>
    <row r="136" spans="4:7" x14ac:dyDescent="0.25">
      <c r="D136" s="202"/>
      <c r="E136" s="202"/>
      <c r="F136" s="209" t="s">
        <v>456</v>
      </c>
      <c r="G136" s="210" t="s">
        <v>147</v>
      </c>
    </row>
    <row r="137" spans="4:7" x14ac:dyDescent="0.25">
      <c r="D137" s="202"/>
      <c r="E137" s="202"/>
      <c r="F137" s="209" t="s">
        <v>248</v>
      </c>
      <c r="G137" s="210" t="s">
        <v>139</v>
      </c>
    </row>
    <row r="138" spans="4:7" x14ac:dyDescent="0.25">
      <c r="D138" s="202"/>
      <c r="E138" s="202"/>
      <c r="F138" s="209" t="s">
        <v>374</v>
      </c>
      <c r="G138" s="210" t="s">
        <v>145</v>
      </c>
    </row>
    <row r="139" spans="4:7" x14ac:dyDescent="0.25">
      <c r="D139" s="202"/>
      <c r="E139" s="202"/>
      <c r="F139" s="209" t="s">
        <v>269</v>
      </c>
      <c r="G139" s="210" t="s">
        <v>140</v>
      </c>
    </row>
    <row r="140" spans="4:7" x14ac:dyDescent="0.25">
      <c r="D140" s="202"/>
      <c r="E140" s="202"/>
      <c r="F140" s="209" t="s">
        <v>520</v>
      </c>
      <c r="G140" s="210" t="s">
        <v>149</v>
      </c>
    </row>
    <row r="141" spans="4:7" x14ac:dyDescent="0.25">
      <c r="D141" s="202"/>
      <c r="E141" s="202"/>
      <c r="F141" s="209" t="s">
        <v>523</v>
      </c>
      <c r="G141" s="210" t="s">
        <v>149</v>
      </c>
    </row>
    <row r="142" spans="4:7" x14ac:dyDescent="0.25">
      <c r="D142" s="202"/>
      <c r="E142" s="202"/>
      <c r="F142" s="209" t="s">
        <v>476</v>
      </c>
      <c r="G142" s="210" t="s">
        <v>148</v>
      </c>
    </row>
    <row r="143" spans="4:7" x14ac:dyDescent="0.25">
      <c r="D143" s="202"/>
      <c r="E143" s="202"/>
      <c r="F143" s="209" t="s">
        <v>171</v>
      </c>
      <c r="G143" s="210" t="s">
        <v>136</v>
      </c>
    </row>
    <row r="144" spans="4:7" x14ac:dyDescent="0.25">
      <c r="D144" s="202"/>
      <c r="E144" s="202"/>
      <c r="F144" s="209" t="s">
        <v>386</v>
      </c>
      <c r="G144" s="210" t="s">
        <v>146</v>
      </c>
    </row>
    <row r="145" spans="4:7" x14ac:dyDescent="0.25">
      <c r="D145" s="202"/>
      <c r="E145" s="202"/>
      <c r="F145" s="209" t="s">
        <v>158</v>
      </c>
      <c r="G145" s="210" t="s">
        <v>136</v>
      </c>
    </row>
    <row r="146" spans="4:7" x14ac:dyDescent="0.25">
      <c r="D146" s="202"/>
      <c r="E146" s="202"/>
      <c r="F146" s="209" t="s">
        <v>274</v>
      </c>
      <c r="G146" s="210" t="s">
        <v>141</v>
      </c>
    </row>
    <row r="147" spans="4:7" x14ac:dyDescent="0.25">
      <c r="D147" s="202"/>
      <c r="E147" s="202"/>
      <c r="F147" s="209" t="s">
        <v>291</v>
      </c>
      <c r="G147" s="210" t="s">
        <v>142</v>
      </c>
    </row>
    <row r="148" spans="4:7" x14ac:dyDescent="0.25">
      <c r="D148" s="202"/>
      <c r="E148" s="202"/>
      <c r="F148" s="209" t="s">
        <v>348</v>
      </c>
      <c r="G148" s="210" t="s">
        <v>144</v>
      </c>
    </row>
    <row r="149" spans="4:7" x14ac:dyDescent="0.25">
      <c r="D149" s="202"/>
      <c r="E149" s="202"/>
      <c r="F149" s="209" t="s">
        <v>363</v>
      </c>
      <c r="G149" s="210" t="s">
        <v>145</v>
      </c>
    </row>
    <row r="150" spans="4:7" x14ac:dyDescent="0.25">
      <c r="D150" s="202"/>
      <c r="E150" s="202"/>
      <c r="F150" s="209" t="s">
        <v>174</v>
      </c>
      <c r="G150" s="210" t="s">
        <v>137</v>
      </c>
    </row>
    <row r="151" spans="4:7" x14ac:dyDescent="0.25">
      <c r="D151" s="202"/>
      <c r="E151" s="202"/>
      <c r="F151" s="209" t="s">
        <v>280</v>
      </c>
      <c r="G151" s="210" t="s">
        <v>141</v>
      </c>
    </row>
    <row r="152" spans="4:7" x14ac:dyDescent="0.25">
      <c r="D152" s="202"/>
      <c r="E152" s="202"/>
      <c r="F152" s="209" t="s">
        <v>398</v>
      </c>
      <c r="G152" s="210" t="s">
        <v>146</v>
      </c>
    </row>
    <row r="153" spans="4:7" x14ac:dyDescent="0.25">
      <c r="D153" s="202"/>
      <c r="E153" s="202"/>
      <c r="F153" s="209" t="s">
        <v>383</v>
      </c>
      <c r="G153" s="210" t="s">
        <v>145</v>
      </c>
    </row>
    <row r="154" spans="4:7" x14ac:dyDescent="0.25">
      <c r="D154" s="202"/>
      <c r="E154" s="202"/>
      <c r="F154" s="209" t="s">
        <v>393</v>
      </c>
      <c r="G154" s="210" t="s">
        <v>146</v>
      </c>
    </row>
    <row r="155" spans="4:7" x14ac:dyDescent="0.25">
      <c r="D155" s="202"/>
      <c r="E155" s="202"/>
      <c r="F155" s="209" t="s">
        <v>355</v>
      </c>
      <c r="G155" s="210" t="s">
        <v>144</v>
      </c>
    </row>
    <row r="156" spans="4:7" x14ac:dyDescent="0.25">
      <c r="D156" s="202"/>
      <c r="E156" s="202"/>
      <c r="F156" s="209" t="s">
        <v>168</v>
      </c>
      <c r="G156" s="210" t="s">
        <v>136</v>
      </c>
    </row>
    <row r="157" spans="4:7" x14ac:dyDescent="0.25">
      <c r="D157" s="202"/>
      <c r="E157" s="202"/>
      <c r="F157" s="209" t="s">
        <v>466</v>
      </c>
      <c r="G157" s="210" t="s">
        <v>148</v>
      </c>
    </row>
    <row r="158" spans="4:7" x14ac:dyDescent="0.25">
      <c r="D158" s="202"/>
      <c r="E158" s="202"/>
      <c r="F158" s="209" t="s">
        <v>481</v>
      </c>
      <c r="G158" s="210" t="s">
        <v>148</v>
      </c>
    </row>
    <row r="159" spans="4:7" x14ac:dyDescent="0.25">
      <c r="D159" s="202"/>
      <c r="E159" s="202"/>
      <c r="F159" s="209" t="s">
        <v>522</v>
      </c>
      <c r="G159" s="210" t="s">
        <v>148</v>
      </c>
    </row>
    <row r="160" spans="4:7" x14ac:dyDescent="0.25">
      <c r="D160" s="202"/>
      <c r="E160" s="202"/>
      <c r="F160" s="209" t="s">
        <v>341</v>
      </c>
      <c r="G160" s="210" t="s">
        <v>143</v>
      </c>
    </row>
    <row r="161" spans="4:7" x14ac:dyDescent="0.25">
      <c r="D161" s="202"/>
      <c r="E161" s="202"/>
      <c r="F161" s="209" t="s">
        <v>521</v>
      </c>
      <c r="G161" s="210" t="s">
        <v>148</v>
      </c>
    </row>
    <row r="162" spans="4:7" x14ac:dyDescent="0.25">
      <c r="D162" s="202"/>
      <c r="E162" s="202"/>
      <c r="F162" s="209" t="s">
        <v>491</v>
      </c>
      <c r="G162" s="210" t="s">
        <v>149</v>
      </c>
    </row>
    <row r="163" spans="4:7" x14ac:dyDescent="0.25">
      <c r="D163" s="202"/>
      <c r="E163" s="202"/>
      <c r="F163" s="209" t="s">
        <v>210</v>
      </c>
      <c r="G163" s="210" t="s">
        <v>138</v>
      </c>
    </row>
    <row r="164" spans="4:7" x14ac:dyDescent="0.25">
      <c r="D164" s="202"/>
      <c r="E164" s="202"/>
      <c r="F164" s="209" t="s">
        <v>454</v>
      </c>
      <c r="G164" s="210" t="s">
        <v>147</v>
      </c>
    </row>
    <row r="165" spans="4:7" x14ac:dyDescent="0.25">
      <c r="D165" s="202"/>
      <c r="E165" s="202"/>
      <c r="F165" s="209" t="s">
        <v>316</v>
      </c>
      <c r="G165" s="210" t="s">
        <v>142</v>
      </c>
    </row>
    <row r="166" spans="4:7" x14ac:dyDescent="0.25">
      <c r="D166" s="202"/>
      <c r="E166" s="202"/>
      <c r="F166" s="209" t="s">
        <v>446</v>
      </c>
      <c r="G166" s="210" t="s">
        <v>147</v>
      </c>
    </row>
    <row r="167" spans="4:7" x14ac:dyDescent="0.25">
      <c r="D167" s="202"/>
      <c r="E167" s="202"/>
      <c r="F167" s="209" t="s">
        <v>277</v>
      </c>
      <c r="G167" s="210" t="s">
        <v>141</v>
      </c>
    </row>
    <row r="168" spans="4:7" x14ac:dyDescent="0.25">
      <c r="D168" s="202"/>
      <c r="E168" s="202"/>
      <c r="F168" s="209" t="s">
        <v>448</v>
      </c>
      <c r="G168" s="210" t="s">
        <v>147</v>
      </c>
    </row>
    <row r="169" spans="4:7" x14ac:dyDescent="0.25">
      <c r="D169" s="202"/>
      <c r="E169" s="202"/>
      <c r="F169" s="209" t="s">
        <v>293</v>
      </c>
      <c r="G169" s="210" t="s">
        <v>142</v>
      </c>
    </row>
    <row r="170" spans="4:7" x14ac:dyDescent="0.25">
      <c r="D170" s="202"/>
      <c r="E170" s="202"/>
      <c r="F170" s="209" t="s">
        <v>371</v>
      </c>
      <c r="G170" s="210" t="s">
        <v>145</v>
      </c>
    </row>
    <row r="171" spans="4:7" x14ac:dyDescent="0.25">
      <c r="D171" s="202"/>
      <c r="E171" s="202"/>
      <c r="F171" s="209" t="s">
        <v>254</v>
      </c>
      <c r="G171" s="210" t="s">
        <v>140</v>
      </c>
    </row>
    <row r="172" spans="4:7" x14ac:dyDescent="0.25">
      <c r="D172" s="202"/>
      <c r="E172" s="202"/>
      <c r="F172" s="209" t="s">
        <v>364</v>
      </c>
      <c r="G172" s="210" t="s">
        <v>145</v>
      </c>
    </row>
    <row r="173" spans="4:7" x14ac:dyDescent="0.25">
      <c r="D173" s="202"/>
      <c r="E173" s="202"/>
      <c r="F173" s="209" t="s">
        <v>318</v>
      </c>
      <c r="G173" s="210" t="s">
        <v>142</v>
      </c>
    </row>
    <row r="174" spans="4:7" x14ac:dyDescent="0.25">
      <c r="D174" s="202"/>
      <c r="E174" s="202"/>
      <c r="F174" s="209" t="s">
        <v>486</v>
      </c>
      <c r="G174" s="210" t="s">
        <v>149</v>
      </c>
    </row>
    <row r="175" spans="4:7" x14ac:dyDescent="0.25">
      <c r="D175" s="202"/>
      <c r="E175" s="202"/>
      <c r="F175" s="209" t="s">
        <v>155</v>
      </c>
      <c r="G175" s="210" t="s">
        <v>136</v>
      </c>
    </row>
    <row r="176" spans="4:7" x14ac:dyDescent="0.25">
      <c r="D176" s="202"/>
      <c r="E176" s="202"/>
      <c r="F176" s="209" t="s">
        <v>268</v>
      </c>
      <c r="G176" s="210" t="s">
        <v>140</v>
      </c>
    </row>
    <row r="177" spans="4:7" x14ac:dyDescent="0.25">
      <c r="D177" s="202"/>
      <c r="E177" s="202"/>
      <c r="F177" s="209" t="s">
        <v>217</v>
      </c>
      <c r="G177" s="210" t="s">
        <v>138</v>
      </c>
    </row>
    <row r="178" spans="4:7" x14ac:dyDescent="0.25">
      <c r="D178" s="202"/>
      <c r="E178" s="202"/>
      <c r="F178" s="209" t="s">
        <v>420</v>
      </c>
      <c r="G178" s="210" t="s">
        <v>146</v>
      </c>
    </row>
    <row r="179" spans="4:7" x14ac:dyDescent="0.25">
      <c r="D179" s="202"/>
      <c r="E179" s="202"/>
      <c r="F179" s="209" t="s">
        <v>381</v>
      </c>
      <c r="G179" s="210" t="s">
        <v>145</v>
      </c>
    </row>
    <row r="180" spans="4:7" x14ac:dyDescent="0.25">
      <c r="D180" s="202"/>
      <c r="E180" s="202"/>
      <c r="F180" s="209" t="s">
        <v>477</v>
      </c>
      <c r="G180" s="210" t="s">
        <v>148</v>
      </c>
    </row>
    <row r="181" spans="4:7" x14ac:dyDescent="0.25">
      <c r="D181" s="202"/>
      <c r="E181" s="202"/>
      <c r="F181" s="209" t="s">
        <v>418</v>
      </c>
      <c r="G181" s="210" t="s">
        <v>146</v>
      </c>
    </row>
    <row r="182" spans="4:7" x14ac:dyDescent="0.25">
      <c r="D182" s="202"/>
      <c r="E182" s="202"/>
      <c r="F182" s="209" t="s">
        <v>227</v>
      </c>
      <c r="G182" s="210" t="s">
        <v>138</v>
      </c>
    </row>
    <row r="183" spans="4:7" x14ac:dyDescent="0.25">
      <c r="D183" s="202"/>
      <c r="E183" s="202"/>
      <c r="F183" s="209" t="s">
        <v>262</v>
      </c>
      <c r="G183" s="210" t="s">
        <v>140</v>
      </c>
    </row>
    <row r="184" spans="4:7" x14ac:dyDescent="0.25">
      <c r="D184" s="202"/>
      <c r="E184" s="202"/>
      <c r="F184" s="209" t="s">
        <v>296</v>
      </c>
      <c r="G184" s="210" t="s">
        <v>142</v>
      </c>
    </row>
    <row r="185" spans="4:7" x14ac:dyDescent="0.25">
      <c r="D185" s="202"/>
      <c r="E185" s="202"/>
      <c r="F185" s="209" t="s">
        <v>440</v>
      </c>
      <c r="G185" s="210" t="s">
        <v>147</v>
      </c>
    </row>
    <row r="186" spans="4:7" x14ac:dyDescent="0.25">
      <c r="D186" s="202"/>
      <c r="E186" s="202"/>
      <c r="F186" s="209" t="s">
        <v>250</v>
      </c>
      <c r="G186" s="210" t="s">
        <v>139</v>
      </c>
    </row>
    <row r="187" spans="4:7" x14ac:dyDescent="0.25">
      <c r="D187" s="202"/>
      <c r="E187" s="202"/>
      <c r="F187" s="209" t="s">
        <v>410</v>
      </c>
      <c r="G187" s="210" t="s">
        <v>146</v>
      </c>
    </row>
    <row r="188" spans="4:7" x14ac:dyDescent="0.25">
      <c r="D188" s="202"/>
      <c r="E188" s="202"/>
      <c r="F188" s="209" t="s">
        <v>438</v>
      </c>
      <c r="G188" s="210" t="s">
        <v>147</v>
      </c>
    </row>
    <row r="189" spans="4:7" x14ac:dyDescent="0.25">
      <c r="D189" s="202"/>
      <c r="E189" s="202"/>
      <c r="F189" s="209" t="s">
        <v>220</v>
      </c>
      <c r="G189" s="210" t="s">
        <v>138</v>
      </c>
    </row>
    <row r="190" spans="4:7" x14ac:dyDescent="0.25">
      <c r="D190" s="202"/>
      <c r="E190" s="202"/>
      <c r="F190" s="209" t="s">
        <v>443</v>
      </c>
      <c r="G190" s="210" t="s">
        <v>147</v>
      </c>
    </row>
    <row r="191" spans="4:7" x14ac:dyDescent="0.25">
      <c r="D191" s="202"/>
      <c r="E191" s="202"/>
      <c r="F191" s="209" t="s">
        <v>437</v>
      </c>
      <c r="G191" s="210" t="s">
        <v>147</v>
      </c>
    </row>
    <row r="192" spans="4:7" x14ac:dyDescent="0.25">
      <c r="D192" s="202"/>
      <c r="E192" s="202"/>
      <c r="F192" s="209" t="s">
        <v>351</v>
      </c>
      <c r="G192" s="210" t="s">
        <v>144</v>
      </c>
    </row>
    <row r="193" spans="4:7" x14ac:dyDescent="0.25">
      <c r="D193" s="202"/>
      <c r="E193" s="202"/>
      <c r="F193" s="209" t="s">
        <v>405</v>
      </c>
      <c r="G193" s="210" t="s">
        <v>146</v>
      </c>
    </row>
    <row r="194" spans="4:7" x14ac:dyDescent="0.25">
      <c r="D194" s="202"/>
      <c r="E194" s="202"/>
      <c r="F194" s="209" t="s">
        <v>279</v>
      </c>
      <c r="G194" s="210" t="s">
        <v>141</v>
      </c>
    </row>
    <row r="195" spans="4:7" x14ac:dyDescent="0.25">
      <c r="D195" s="202"/>
      <c r="E195" s="202"/>
      <c r="F195" s="209" t="s">
        <v>175</v>
      </c>
      <c r="G195" s="210" t="s">
        <v>137</v>
      </c>
    </row>
    <row r="196" spans="4:7" x14ac:dyDescent="0.25">
      <c r="D196" s="202"/>
      <c r="E196" s="202"/>
      <c r="F196" s="209" t="s">
        <v>239</v>
      </c>
      <c r="G196" s="210" t="s">
        <v>138</v>
      </c>
    </row>
    <row r="197" spans="4:7" x14ac:dyDescent="0.25">
      <c r="D197" s="202"/>
      <c r="E197" s="202"/>
      <c r="F197" s="209" t="s">
        <v>241</v>
      </c>
      <c r="G197" s="210" t="s">
        <v>139</v>
      </c>
    </row>
    <row r="198" spans="4:7" x14ac:dyDescent="0.25">
      <c r="D198" s="202"/>
      <c r="E198" s="202"/>
      <c r="F198" s="209" t="s">
        <v>471</v>
      </c>
      <c r="G198" s="210" t="s">
        <v>148</v>
      </c>
    </row>
    <row r="199" spans="4:7" x14ac:dyDescent="0.25">
      <c r="D199" s="202"/>
      <c r="E199" s="202"/>
      <c r="F199" s="209" t="s">
        <v>488</v>
      </c>
      <c r="G199" s="210" t="s">
        <v>149</v>
      </c>
    </row>
    <row r="200" spans="4:7" x14ac:dyDescent="0.25">
      <c r="D200" s="202"/>
      <c r="E200" s="202"/>
      <c r="F200" s="209" t="s">
        <v>430</v>
      </c>
      <c r="G200" s="210" t="s">
        <v>147</v>
      </c>
    </row>
    <row r="201" spans="4:7" x14ac:dyDescent="0.25">
      <c r="D201" s="202"/>
      <c r="E201" s="202"/>
      <c r="F201" s="209" t="s">
        <v>449</v>
      </c>
      <c r="G201" s="210" t="s">
        <v>147</v>
      </c>
    </row>
    <row r="202" spans="4:7" x14ac:dyDescent="0.25">
      <c r="D202" s="202"/>
      <c r="E202" s="202"/>
      <c r="F202" s="209" t="s">
        <v>270</v>
      </c>
      <c r="G202" s="210" t="s">
        <v>140</v>
      </c>
    </row>
    <row r="203" spans="4:7" x14ac:dyDescent="0.25">
      <c r="D203" s="202"/>
      <c r="E203" s="202"/>
      <c r="F203" s="209" t="s">
        <v>202</v>
      </c>
      <c r="G203" s="210" t="s">
        <v>138</v>
      </c>
    </row>
    <row r="204" spans="4:7" x14ac:dyDescent="0.25">
      <c r="D204" s="202"/>
      <c r="E204" s="202"/>
      <c r="F204" s="209" t="s">
        <v>265</v>
      </c>
      <c r="G204" s="210" t="s">
        <v>140</v>
      </c>
    </row>
    <row r="205" spans="4:7" x14ac:dyDescent="0.25">
      <c r="D205" s="202"/>
      <c r="E205" s="202"/>
      <c r="F205" s="209" t="s">
        <v>282</v>
      </c>
      <c r="G205" s="210" t="s">
        <v>141</v>
      </c>
    </row>
    <row r="206" spans="4:7" x14ac:dyDescent="0.25">
      <c r="D206" s="202"/>
      <c r="E206" s="202"/>
      <c r="F206" s="209" t="s">
        <v>214</v>
      </c>
      <c r="G206" s="210" t="s">
        <v>138</v>
      </c>
    </row>
    <row r="207" spans="4:7" x14ac:dyDescent="0.25">
      <c r="D207" s="202"/>
      <c r="E207" s="202"/>
      <c r="F207" s="209" t="s">
        <v>257</v>
      </c>
      <c r="G207" s="210" t="s">
        <v>140</v>
      </c>
    </row>
    <row r="208" spans="4:7" x14ac:dyDescent="0.25">
      <c r="D208" s="202"/>
      <c r="E208" s="202"/>
      <c r="F208" s="209" t="s">
        <v>527</v>
      </c>
      <c r="G208" s="210" t="s">
        <v>149</v>
      </c>
    </row>
    <row r="209" spans="4:7" x14ac:dyDescent="0.25">
      <c r="D209" s="202"/>
      <c r="E209" s="202"/>
      <c r="F209" s="209" t="s">
        <v>356</v>
      </c>
      <c r="G209" s="210" t="s">
        <v>144</v>
      </c>
    </row>
    <row r="210" spans="4:7" x14ac:dyDescent="0.25">
      <c r="D210" s="202"/>
      <c r="E210" s="202"/>
      <c r="F210" s="209" t="s">
        <v>267</v>
      </c>
      <c r="G210" s="210" t="s">
        <v>140</v>
      </c>
    </row>
    <row r="211" spans="4:7" x14ac:dyDescent="0.25">
      <c r="D211" s="202"/>
      <c r="E211" s="202"/>
      <c r="F211" s="209" t="s">
        <v>350</v>
      </c>
      <c r="G211" s="210" t="s">
        <v>144</v>
      </c>
    </row>
    <row r="212" spans="4:7" x14ac:dyDescent="0.25">
      <c r="D212" s="202"/>
      <c r="E212" s="202"/>
      <c r="F212" s="209" t="s">
        <v>333</v>
      </c>
      <c r="G212" s="210" t="s">
        <v>142</v>
      </c>
    </row>
    <row r="213" spans="4:7" x14ac:dyDescent="0.25">
      <c r="D213" s="202"/>
      <c r="E213" s="202"/>
      <c r="F213" s="209" t="s">
        <v>320</v>
      </c>
      <c r="G213" s="210" t="s">
        <v>142</v>
      </c>
    </row>
    <row r="214" spans="4:7" x14ac:dyDescent="0.25">
      <c r="D214" s="202"/>
      <c r="E214" s="202"/>
      <c r="F214" s="209" t="s">
        <v>489</v>
      </c>
      <c r="G214" s="210" t="s">
        <v>149</v>
      </c>
    </row>
    <row r="215" spans="4:7" x14ac:dyDescent="0.25">
      <c r="D215" s="202"/>
      <c r="E215" s="202"/>
      <c r="F215" s="209" t="s">
        <v>298</v>
      </c>
      <c r="G215" s="210" t="s">
        <v>142</v>
      </c>
    </row>
    <row r="216" spans="4:7" x14ac:dyDescent="0.25">
      <c r="D216" s="202"/>
      <c r="E216" s="202"/>
      <c r="F216" s="209" t="s">
        <v>255</v>
      </c>
      <c r="G216" s="210" t="s">
        <v>140</v>
      </c>
    </row>
    <row r="217" spans="4:7" x14ac:dyDescent="0.25">
      <c r="D217" s="202"/>
      <c r="E217" s="202"/>
      <c r="F217" s="209" t="s">
        <v>330</v>
      </c>
      <c r="G217" s="210" t="s">
        <v>142</v>
      </c>
    </row>
    <row r="218" spans="4:7" x14ac:dyDescent="0.25">
      <c r="D218" s="202"/>
      <c r="E218" s="202"/>
      <c r="F218" s="209" t="s">
        <v>480</v>
      </c>
      <c r="G218" s="210" t="s">
        <v>148</v>
      </c>
    </row>
    <row r="219" spans="4:7" x14ac:dyDescent="0.25">
      <c r="D219" s="202"/>
      <c r="E219" s="202"/>
      <c r="F219" s="209" t="s">
        <v>290</v>
      </c>
      <c r="G219" s="210" t="s">
        <v>141</v>
      </c>
    </row>
    <row r="220" spans="4:7" x14ac:dyDescent="0.25">
      <c r="D220" s="202"/>
      <c r="E220" s="202"/>
      <c r="F220" s="209" t="s">
        <v>345</v>
      </c>
      <c r="G220" s="210" t="s">
        <v>144</v>
      </c>
    </row>
    <row r="221" spans="4:7" x14ac:dyDescent="0.25">
      <c r="D221" s="202"/>
      <c r="E221" s="202"/>
      <c r="F221" s="209" t="s">
        <v>462</v>
      </c>
      <c r="G221" s="210" t="s">
        <v>147</v>
      </c>
    </row>
    <row r="222" spans="4:7" x14ac:dyDescent="0.25">
      <c r="D222" s="202"/>
      <c r="E222" s="202"/>
      <c r="F222" s="209" t="s">
        <v>433</v>
      </c>
      <c r="G222" s="210" t="s">
        <v>147</v>
      </c>
    </row>
    <row r="223" spans="4:7" x14ac:dyDescent="0.25">
      <c r="D223" s="202"/>
      <c r="E223" s="202"/>
      <c r="F223" s="209" t="s">
        <v>461</v>
      </c>
      <c r="G223" s="210" t="s">
        <v>147</v>
      </c>
    </row>
    <row r="224" spans="4:7" x14ac:dyDescent="0.25">
      <c r="D224" s="202"/>
      <c r="E224" s="202"/>
      <c r="F224" s="209" t="s">
        <v>314</v>
      </c>
      <c r="G224" s="210" t="s">
        <v>142</v>
      </c>
    </row>
    <row r="225" spans="4:7" x14ac:dyDescent="0.25">
      <c r="D225" s="202"/>
      <c r="E225" s="202"/>
      <c r="F225" s="209" t="s">
        <v>432</v>
      </c>
      <c r="G225" s="210" t="s">
        <v>147</v>
      </c>
    </row>
    <row r="226" spans="4:7" x14ac:dyDescent="0.25">
      <c r="D226" s="202"/>
      <c r="E226" s="202"/>
      <c r="F226" s="209" t="s">
        <v>159</v>
      </c>
      <c r="G226" s="210" t="s">
        <v>135</v>
      </c>
    </row>
    <row r="227" spans="4:7" x14ac:dyDescent="0.25">
      <c r="D227" s="202"/>
      <c r="E227" s="202"/>
      <c r="F227" s="209" t="s">
        <v>406</v>
      </c>
      <c r="G227" s="210" t="s">
        <v>146</v>
      </c>
    </row>
    <row r="228" spans="4:7" x14ac:dyDescent="0.25">
      <c r="D228" s="202"/>
      <c r="E228" s="202"/>
      <c r="F228" s="209" t="s">
        <v>452</v>
      </c>
      <c r="G228" s="210" t="s">
        <v>147</v>
      </c>
    </row>
    <row r="229" spans="4:7" x14ac:dyDescent="0.25">
      <c r="D229" s="202"/>
      <c r="E229" s="202"/>
      <c r="F229" s="209" t="s">
        <v>490</v>
      </c>
      <c r="G229" s="210" t="s">
        <v>149</v>
      </c>
    </row>
    <row r="230" spans="4:7" x14ac:dyDescent="0.25">
      <c r="D230" s="202"/>
      <c r="E230" s="202"/>
      <c r="F230" s="209" t="s">
        <v>343</v>
      </c>
      <c r="G230" s="210" t="s">
        <v>144</v>
      </c>
    </row>
    <row r="231" spans="4:7" x14ac:dyDescent="0.25">
      <c r="D231" s="202"/>
      <c r="E231" s="202"/>
      <c r="F231" s="209" t="s">
        <v>249</v>
      </c>
      <c r="G231" s="210" t="s">
        <v>139</v>
      </c>
    </row>
    <row r="232" spans="4:7" x14ac:dyDescent="0.25">
      <c r="D232" s="202"/>
      <c r="E232" s="202"/>
      <c r="F232" s="209" t="s">
        <v>216</v>
      </c>
      <c r="G232" s="210" t="s">
        <v>138</v>
      </c>
    </row>
    <row r="233" spans="4:7" x14ac:dyDescent="0.25">
      <c r="D233" s="202"/>
      <c r="E233" s="202"/>
      <c r="F233" s="209" t="s">
        <v>163</v>
      </c>
      <c r="G233" s="210" t="s">
        <v>136</v>
      </c>
    </row>
    <row r="234" spans="4:7" x14ac:dyDescent="0.25">
      <c r="D234" s="202"/>
      <c r="E234" s="202"/>
      <c r="F234" s="209" t="s">
        <v>188</v>
      </c>
      <c r="G234" s="210" t="s">
        <v>137</v>
      </c>
    </row>
    <row r="235" spans="4:7" x14ac:dyDescent="0.25">
      <c r="D235" s="202"/>
      <c r="E235" s="202"/>
      <c r="F235" s="209" t="s">
        <v>308</v>
      </c>
      <c r="G235" s="210" t="s">
        <v>142</v>
      </c>
    </row>
    <row r="236" spans="4:7" x14ac:dyDescent="0.25">
      <c r="D236" s="202"/>
      <c r="E236" s="202"/>
      <c r="F236" s="209" t="s">
        <v>434</v>
      </c>
      <c r="G236" s="210" t="s">
        <v>147</v>
      </c>
    </row>
    <row r="237" spans="4:7" x14ac:dyDescent="0.25">
      <c r="D237" s="202"/>
      <c r="E237" s="202"/>
      <c r="F237" s="209" t="s">
        <v>463</v>
      </c>
      <c r="G237" s="210" t="s">
        <v>147</v>
      </c>
    </row>
    <row r="238" spans="4:7" x14ac:dyDescent="0.25">
      <c r="D238" s="202"/>
      <c r="E238" s="202"/>
      <c r="F238" s="209" t="s">
        <v>323</v>
      </c>
      <c r="G238" s="210" t="s">
        <v>142</v>
      </c>
    </row>
    <row r="239" spans="4:7" x14ac:dyDescent="0.25">
      <c r="D239" s="202"/>
      <c r="E239" s="202"/>
      <c r="F239" s="209" t="s">
        <v>275</v>
      </c>
      <c r="G239" s="210" t="s">
        <v>141</v>
      </c>
    </row>
    <row r="240" spans="4:7" x14ac:dyDescent="0.25">
      <c r="D240" s="202"/>
      <c r="E240" s="202"/>
      <c r="F240" s="209" t="s">
        <v>295</v>
      </c>
      <c r="G240" s="210" t="s">
        <v>142</v>
      </c>
    </row>
    <row r="241" spans="4:7" x14ac:dyDescent="0.25">
      <c r="D241" s="202"/>
      <c r="E241" s="202"/>
      <c r="F241" s="209" t="s">
        <v>360</v>
      </c>
      <c r="G241" s="210" t="s">
        <v>145</v>
      </c>
    </row>
    <row r="242" spans="4:7" x14ac:dyDescent="0.25">
      <c r="D242" s="202"/>
      <c r="E242" s="202"/>
      <c r="F242" s="209" t="s">
        <v>289</v>
      </c>
      <c r="G242" s="210" t="s">
        <v>141</v>
      </c>
    </row>
    <row r="243" spans="4:7" x14ac:dyDescent="0.25">
      <c r="D243" s="202"/>
      <c r="E243" s="202"/>
      <c r="F243" s="209" t="s">
        <v>435</v>
      </c>
      <c r="G243" s="210" t="s">
        <v>147</v>
      </c>
    </row>
    <row r="244" spans="4:7" x14ac:dyDescent="0.25">
      <c r="D244" s="202"/>
      <c r="E244" s="202"/>
      <c r="F244" s="209" t="s">
        <v>263</v>
      </c>
      <c r="G244" s="210" t="s">
        <v>140</v>
      </c>
    </row>
    <row r="245" spans="4:7" x14ac:dyDescent="0.25">
      <c r="D245" s="202"/>
      <c r="E245" s="202"/>
      <c r="F245" s="209" t="s">
        <v>219</v>
      </c>
      <c r="G245" s="210" t="s">
        <v>138</v>
      </c>
    </row>
    <row r="246" spans="4:7" x14ac:dyDescent="0.25">
      <c r="D246" s="202"/>
      <c r="E246" s="202"/>
      <c r="F246" s="209" t="s">
        <v>229</v>
      </c>
      <c r="G246" s="210" t="s">
        <v>138</v>
      </c>
    </row>
    <row r="247" spans="4:7" x14ac:dyDescent="0.25">
      <c r="D247" s="202"/>
      <c r="E247" s="202"/>
      <c r="F247" s="209" t="s">
        <v>524</v>
      </c>
      <c r="G247" s="210" t="s">
        <v>147</v>
      </c>
    </row>
    <row r="248" spans="4:7" x14ac:dyDescent="0.25">
      <c r="D248" s="202"/>
      <c r="E248" s="202"/>
      <c r="F248" s="209" t="s">
        <v>245</v>
      </c>
      <c r="G248" s="210" t="s">
        <v>139</v>
      </c>
    </row>
    <row r="249" spans="4:7" x14ac:dyDescent="0.25">
      <c r="D249" s="202"/>
      <c r="E249" s="202"/>
      <c r="F249" s="209" t="s">
        <v>470</v>
      </c>
      <c r="G249" s="210" t="s">
        <v>148</v>
      </c>
    </row>
    <row r="250" spans="4:7" x14ac:dyDescent="0.25">
      <c r="D250" s="202"/>
      <c r="E250" s="202"/>
      <c r="F250" s="209" t="s">
        <v>223</v>
      </c>
      <c r="G250" s="210" t="s">
        <v>138</v>
      </c>
    </row>
    <row r="251" spans="4:7" x14ac:dyDescent="0.25">
      <c r="D251" s="202"/>
      <c r="E251" s="202"/>
      <c r="F251" s="209" t="s">
        <v>399</v>
      </c>
      <c r="G251" s="210" t="s">
        <v>146</v>
      </c>
    </row>
    <row r="252" spans="4:7" x14ac:dyDescent="0.25">
      <c r="D252" s="202"/>
      <c r="E252" s="202"/>
      <c r="F252" s="209" t="s">
        <v>178</v>
      </c>
      <c r="G252" s="210" t="s">
        <v>137</v>
      </c>
    </row>
    <row r="253" spans="4:7" x14ac:dyDescent="0.25">
      <c r="D253" s="202"/>
      <c r="E253" s="202"/>
      <c r="F253" s="209" t="s">
        <v>340</v>
      </c>
      <c r="G253" s="210" t="s">
        <v>143</v>
      </c>
    </row>
    <row r="254" spans="4:7" x14ac:dyDescent="0.25">
      <c r="D254" s="202"/>
      <c r="E254" s="202"/>
      <c r="F254" s="209" t="s">
        <v>153</v>
      </c>
      <c r="G254" s="210" t="s">
        <v>136</v>
      </c>
    </row>
    <row r="255" spans="4:7" x14ac:dyDescent="0.25">
      <c r="D255" s="202"/>
      <c r="E255" s="202"/>
      <c r="F255" s="209" t="s">
        <v>242</v>
      </c>
      <c r="G255" s="210" t="s">
        <v>139</v>
      </c>
    </row>
    <row r="256" spans="4:7" x14ac:dyDescent="0.25">
      <c r="D256" s="202"/>
      <c r="E256" s="202"/>
      <c r="F256" s="209" t="s">
        <v>167</v>
      </c>
      <c r="G256" s="210" t="s">
        <v>136</v>
      </c>
    </row>
    <row r="257" spans="4:7" x14ac:dyDescent="0.25">
      <c r="D257" s="202"/>
      <c r="E257" s="202"/>
      <c r="F257" s="209" t="s">
        <v>321</v>
      </c>
      <c r="G257" s="210" t="s">
        <v>142</v>
      </c>
    </row>
    <row r="258" spans="4:7" x14ac:dyDescent="0.25">
      <c r="D258" s="202"/>
      <c r="E258" s="202"/>
      <c r="F258" s="209" t="s">
        <v>441</v>
      </c>
      <c r="G258" s="210" t="s">
        <v>147</v>
      </c>
    </row>
    <row r="259" spans="4:7" x14ac:dyDescent="0.25">
      <c r="D259" s="202"/>
      <c r="E259" s="202"/>
      <c r="F259" s="209" t="s">
        <v>352</v>
      </c>
      <c r="G259" s="210" t="s">
        <v>144</v>
      </c>
    </row>
    <row r="260" spans="4:7" x14ac:dyDescent="0.25">
      <c r="D260" s="202"/>
      <c r="E260" s="202"/>
      <c r="F260" s="209" t="s">
        <v>474</v>
      </c>
      <c r="G260" s="210" t="s">
        <v>148</v>
      </c>
    </row>
    <row r="261" spans="4:7" x14ac:dyDescent="0.25">
      <c r="D261" s="202"/>
      <c r="E261" s="202"/>
      <c r="F261" s="209" t="s">
        <v>287</v>
      </c>
      <c r="G261" s="210" t="s">
        <v>141</v>
      </c>
    </row>
    <row r="262" spans="4:7" x14ac:dyDescent="0.25">
      <c r="D262" s="202"/>
      <c r="E262" s="202"/>
      <c r="F262" s="209" t="s">
        <v>346</v>
      </c>
      <c r="G262" s="210" t="s">
        <v>144</v>
      </c>
    </row>
    <row r="263" spans="4:7" x14ac:dyDescent="0.25">
      <c r="D263" s="202"/>
      <c r="E263" s="202"/>
      <c r="F263" s="209" t="s">
        <v>384</v>
      </c>
      <c r="G263" s="210" t="s">
        <v>145</v>
      </c>
    </row>
    <row r="264" spans="4:7" x14ac:dyDescent="0.25">
      <c r="D264" s="202"/>
      <c r="E264" s="202"/>
      <c r="F264" s="209" t="s">
        <v>439</v>
      </c>
      <c r="G264" s="210" t="s">
        <v>147</v>
      </c>
    </row>
    <row r="265" spans="4:7" x14ac:dyDescent="0.25">
      <c r="D265" s="202"/>
      <c r="E265" s="202"/>
      <c r="F265" s="209" t="s">
        <v>344</v>
      </c>
      <c r="G265" s="210" t="s">
        <v>144</v>
      </c>
    </row>
    <row r="266" spans="4:7" x14ac:dyDescent="0.25">
      <c r="D266" s="202"/>
      <c r="E266" s="202"/>
      <c r="F266" s="209" t="s">
        <v>247</v>
      </c>
      <c r="G266" s="210" t="s">
        <v>139</v>
      </c>
    </row>
    <row r="267" spans="4:7" x14ac:dyDescent="0.25">
      <c r="D267" s="202"/>
      <c r="E267" s="202"/>
      <c r="F267" s="209" t="s">
        <v>479</v>
      </c>
      <c r="G267" s="210" t="s">
        <v>148</v>
      </c>
    </row>
    <row r="268" spans="4:7" x14ac:dyDescent="0.25">
      <c r="D268" s="202"/>
      <c r="E268" s="202"/>
      <c r="F268" s="209" t="s">
        <v>317</v>
      </c>
      <c r="G268" s="210" t="s">
        <v>142</v>
      </c>
    </row>
    <row r="269" spans="4:7" x14ac:dyDescent="0.25">
      <c r="D269" s="202"/>
      <c r="E269" s="202"/>
      <c r="F269" s="209" t="s">
        <v>195</v>
      </c>
      <c r="G269" s="210" t="s">
        <v>137</v>
      </c>
    </row>
    <row r="270" spans="4:7" x14ac:dyDescent="0.25">
      <c r="D270" s="202"/>
      <c r="E270" s="202"/>
      <c r="F270" s="209" t="s">
        <v>525</v>
      </c>
      <c r="G270" s="210" t="s">
        <v>147</v>
      </c>
    </row>
    <row r="271" spans="4:7" x14ac:dyDescent="0.25">
      <c r="D271" s="202"/>
      <c r="E271" s="202"/>
      <c r="F271" s="209" t="s">
        <v>416</v>
      </c>
      <c r="G271" s="210" t="s">
        <v>146</v>
      </c>
    </row>
    <row r="272" spans="4:7" x14ac:dyDescent="0.25">
      <c r="D272" s="202"/>
      <c r="E272" s="202"/>
      <c r="F272" s="209" t="s">
        <v>154</v>
      </c>
      <c r="G272" s="210" t="s">
        <v>136</v>
      </c>
    </row>
    <row r="273" spans="4:7" x14ac:dyDescent="0.25">
      <c r="D273" s="202"/>
      <c r="E273" s="202"/>
      <c r="F273" s="209" t="s">
        <v>162</v>
      </c>
      <c r="G273" s="210" t="s">
        <v>136</v>
      </c>
    </row>
    <row r="274" spans="4:7" x14ac:dyDescent="0.25">
      <c r="D274" s="202"/>
      <c r="E274" s="202"/>
      <c r="F274" s="209" t="s">
        <v>412</v>
      </c>
      <c r="G274" s="210" t="s">
        <v>146</v>
      </c>
    </row>
    <row r="275" spans="4:7" x14ac:dyDescent="0.25">
      <c r="D275" s="202"/>
      <c r="E275" s="202"/>
      <c r="F275" s="209" t="s">
        <v>237</v>
      </c>
      <c r="G275" s="210" t="s">
        <v>138</v>
      </c>
    </row>
    <row r="276" spans="4:7" x14ac:dyDescent="0.25">
      <c r="D276" s="202"/>
      <c r="E276" s="202"/>
      <c r="F276" s="209" t="s">
        <v>425</v>
      </c>
      <c r="G276" s="210" t="s">
        <v>146</v>
      </c>
    </row>
    <row r="277" spans="4:7" x14ac:dyDescent="0.25">
      <c r="D277" s="202"/>
      <c r="E277" s="202"/>
      <c r="F277" s="209" t="s">
        <v>297</v>
      </c>
      <c r="G277" s="210" t="s">
        <v>142</v>
      </c>
    </row>
    <row r="278" spans="4:7" x14ac:dyDescent="0.25">
      <c r="D278" s="202"/>
      <c r="E278" s="202"/>
      <c r="F278" s="209" t="s">
        <v>151</v>
      </c>
      <c r="G278" s="210" t="s">
        <v>136</v>
      </c>
    </row>
    <row r="279" spans="4:7" x14ac:dyDescent="0.25">
      <c r="D279" s="202"/>
      <c r="E279" s="202"/>
      <c r="F279" s="209" t="s">
        <v>226</v>
      </c>
      <c r="G279" s="210" t="s">
        <v>138</v>
      </c>
    </row>
    <row r="280" spans="4:7" x14ac:dyDescent="0.25">
      <c r="D280" s="202"/>
      <c r="E280" s="202"/>
      <c r="F280" s="209" t="s">
        <v>429</v>
      </c>
      <c r="G280" s="210" t="s">
        <v>147</v>
      </c>
    </row>
    <row r="281" spans="4:7" x14ac:dyDescent="0.25">
      <c r="D281" s="202"/>
      <c r="E281" s="202"/>
      <c r="F281" s="209" t="s">
        <v>444</v>
      </c>
      <c r="G281" s="210" t="s">
        <v>147</v>
      </c>
    </row>
    <row r="282" spans="4:7" x14ac:dyDescent="0.25">
      <c r="D282" s="202"/>
      <c r="E282" s="202"/>
      <c r="F282" s="209" t="s">
        <v>390</v>
      </c>
      <c r="G282" s="210" t="s">
        <v>146</v>
      </c>
    </row>
    <row r="283" spans="4:7" x14ac:dyDescent="0.25">
      <c r="D283" s="202"/>
      <c r="E283" s="202"/>
      <c r="F283" s="209" t="s">
        <v>307</v>
      </c>
      <c r="G283" s="210" t="s">
        <v>142</v>
      </c>
    </row>
    <row r="284" spans="4:7" x14ac:dyDescent="0.25">
      <c r="D284" s="202"/>
      <c r="E284" s="202"/>
      <c r="F284" s="209" t="s">
        <v>478</v>
      </c>
      <c r="G284" s="210" t="s">
        <v>148</v>
      </c>
    </row>
    <row r="285" spans="4:7" x14ac:dyDescent="0.25">
      <c r="D285" s="202"/>
      <c r="E285" s="202"/>
      <c r="F285" s="209" t="s">
        <v>164</v>
      </c>
      <c r="G285" s="210" t="s">
        <v>136</v>
      </c>
    </row>
    <row r="286" spans="4:7" x14ac:dyDescent="0.25">
      <c r="D286" s="202"/>
      <c r="E286" s="202"/>
      <c r="F286" s="209" t="s">
        <v>183</v>
      </c>
      <c r="G286" s="210" t="s">
        <v>137</v>
      </c>
    </row>
    <row r="287" spans="4:7" x14ac:dyDescent="0.25">
      <c r="D287" s="202"/>
      <c r="E287" s="202"/>
      <c r="F287" s="209" t="s">
        <v>427</v>
      </c>
      <c r="G287" s="210" t="s">
        <v>146</v>
      </c>
    </row>
    <row r="288" spans="4:7" x14ac:dyDescent="0.25">
      <c r="D288" s="202"/>
      <c r="E288" s="202"/>
      <c r="F288" s="209" t="s">
        <v>185</v>
      </c>
      <c r="G288" s="210" t="s">
        <v>137</v>
      </c>
    </row>
    <row r="289" spans="4:7" x14ac:dyDescent="0.25">
      <c r="D289" s="202"/>
      <c r="E289" s="202"/>
      <c r="F289" s="209" t="s">
        <v>166</v>
      </c>
      <c r="G289" s="210" t="s">
        <v>136</v>
      </c>
    </row>
    <row r="290" spans="4:7" x14ac:dyDescent="0.25">
      <c r="D290" s="202"/>
      <c r="E290" s="202"/>
      <c r="F290" s="209" t="s">
        <v>193</v>
      </c>
      <c r="G290" s="210" t="s">
        <v>137</v>
      </c>
    </row>
    <row r="291" spans="4:7" x14ac:dyDescent="0.25">
      <c r="D291" s="202"/>
      <c r="E291" s="202"/>
      <c r="F291" s="209" t="s">
        <v>423</v>
      </c>
      <c r="G291" s="210" t="s">
        <v>146</v>
      </c>
    </row>
    <row r="292" spans="4:7" x14ac:dyDescent="0.25">
      <c r="D292" s="202"/>
      <c r="E292" s="202"/>
      <c r="F292" s="209" t="s">
        <v>194</v>
      </c>
      <c r="G292" s="210" t="s">
        <v>137</v>
      </c>
    </row>
    <row r="293" spans="4:7" x14ac:dyDescent="0.25">
      <c r="D293" s="202"/>
      <c r="E293" s="202"/>
      <c r="F293" s="209" t="s">
        <v>388</v>
      </c>
      <c r="G293" s="210" t="s">
        <v>146</v>
      </c>
    </row>
    <row r="294" spans="4:7" x14ac:dyDescent="0.25">
      <c r="D294" s="202"/>
      <c r="E294" s="202"/>
      <c r="F294" s="209" t="s">
        <v>184</v>
      </c>
      <c r="G294" s="210" t="s">
        <v>137</v>
      </c>
    </row>
    <row r="295" spans="4:7" x14ac:dyDescent="0.25">
      <c r="D295" s="202"/>
      <c r="E295" s="202"/>
      <c r="F295" s="209" t="s">
        <v>204</v>
      </c>
      <c r="G295" s="210" t="s">
        <v>138</v>
      </c>
    </row>
    <row r="296" spans="4:7" x14ac:dyDescent="0.25">
      <c r="D296" s="202"/>
      <c r="E296" s="202"/>
      <c r="F296" s="209" t="s">
        <v>329</v>
      </c>
      <c r="G296" s="210" t="s">
        <v>142</v>
      </c>
    </row>
    <row r="297" spans="4:7" x14ac:dyDescent="0.25">
      <c r="D297" s="202"/>
      <c r="E297" s="202"/>
      <c r="F297" s="209" t="s">
        <v>331</v>
      </c>
      <c r="G297" s="210" t="s">
        <v>142</v>
      </c>
    </row>
    <row r="298" spans="4:7" x14ac:dyDescent="0.25">
      <c r="D298" s="202"/>
      <c r="E298" s="202"/>
      <c r="F298" s="209" t="s">
        <v>225</v>
      </c>
      <c r="G298" s="210" t="s">
        <v>138</v>
      </c>
    </row>
    <row r="299" spans="4:7" x14ac:dyDescent="0.25">
      <c r="D299" s="202"/>
      <c r="E299" s="202"/>
      <c r="F299" s="209" t="s">
        <v>322</v>
      </c>
      <c r="G299" s="210" t="s">
        <v>142</v>
      </c>
    </row>
    <row r="300" spans="4:7" x14ac:dyDescent="0.25">
      <c r="D300" s="202"/>
      <c r="E300" s="202"/>
      <c r="F300" s="209" t="s">
        <v>299</v>
      </c>
      <c r="G300" s="210" t="s">
        <v>142</v>
      </c>
    </row>
    <row r="301" spans="4:7" x14ac:dyDescent="0.25">
      <c r="D301" s="202"/>
      <c r="E301" s="202"/>
      <c r="F301" s="209" t="s">
        <v>472</v>
      </c>
      <c r="G301" s="210" t="s">
        <v>148</v>
      </c>
    </row>
    <row r="302" spans="4:7" x14ac:dyDescent="0.25">
      <c r="D302" s="202"/>
      <c r="E302" s="202"/>
      <c r="F302" s="209" t="s">
        <v>484</v>
      </c>
      <c r="G302" s="210" t="s">
        <v>149</v>
      </c>
    </row>
    <row r="303" spans="4:7" x14ac:dyDescent="0.25">
      <c r="D303" s="202"/>
      <c r="E303" s="202"/>
      <c r="F303" s="209" t="s">
        <v>160</v>
      </c>
      <c r="G303" s="210" t="s">
        <v>136</v>
      </c>
    </row>
    <row r="304" spans="4:7" x14ac:dyDescent="0.25">
      <c r="D304" s="202"/>
      <c r="E304" s="202"/>
      <c r="F304" s="209" t="s">
        <v>192</v>
      </c>
      <c r="G304" s="210" t="s">
        <v>137</v>
      </c>
    </row>
    <row r="305" spans="4:7" x14ac:dyDescent="0.25">
      <c r="D305" s="202"/>
      <c r="E305" s="202"/>
      <c r="F305" s="209" t="s">
        <v>354</v>
      </c>
      <c r="G305" s="210" t="s">
        <v>144</v>
      </c>
    </row>
    <row r="306" spans="4:7" x14ac:dyDescent="0.25">
      <c r="D306" s="202"/>
      <c r="E306" s="202"/>
      <c r="F306" s="209" t="s">
        <v>526</v>
      </c>
      <c r="G306" s="210" t="s">
        <v>148</v>
      </c>
    </row>
    <row r="307" spans="4:7" x14ac:dyDescent="0.25">
      <c r="D307" s="202"/>
      <c r="E307" s="202"/>
      <c r="F307" s="209" t="s">
        <v>358</v>
      </c>
      <c r="G307" s="210" t="s">
        <v>144</v>
      </c>
    </row>
    <row r="308" spans="4:7" x14ac:dyDescent="0.25">
      <c r="D308" s="202"/>
      <c r="E308" s="202"/>
      <c r="F308" s="209" t="s">
        <v>310</v>
      </c>
      <c r="G308" s="210" t="s">
        <v>142</v>
      </c>
    </row>
    <row r="309" spans="4:7" x14ac:dyDescent="0.25">
      <c r="D309" s="202"/>
      <c r="E309" s="202"/>
      <c r="F309" s="209" t="s">
        <v>464</v>
      </c>
      <c r="G309" s="210" t="s">
        <v>148</v>
      </c>
    </row>
    <row r="310" spans="4:7" x14ac:dyDescent="0.25">
      <c r="D310" s="202"/>
      <c r="E310" s="202"/>
      <c r="F310" s="209" t="s">
        <v>428</v>
      </c>
      <c r="G310" s="210" t="s">
        <v>147</v>
      </c>
    </row>
    <row r="311" spans="4:7" x14ac:dyDescent="0.25">
      <c r="D311" s="202"/>
      <c r="E311" s="202"/>
      <c r="F311" s="209" t="s">
        <v>305</v>
      </c>
      <c r="G311" s="210" t="s">
        <v>142</v>
      </c>
    </row>
    <row r="312" spans="4:7" x14ac:dyDescent="0.25">
      <c r="D312" s="202"/>
      <c r="E312" s="202"/>
      <c r="F312" s="209" t="s">
        <v>218</v>
      </c>
      <c r="G312" s="210" t="s">
        <v>138</v>
      </c>
    </row>
    <row r="313" spans="4:7" x14ac:dyDescent="0.25">
      <c r="D313" s="202"/>
      <c r="E313" s="202"/>
      <c r="F313" s="209" t="s">
        <v>369</v>
      </c>
      <c r="G313" s="210" t="s">
        <v>145</v>
      </c>
    </row>
    <row r="314" spans="4:7" x14ac:dyDescent="0.25">
      <c r="D314" s="202"/>
      <c r="E314" s="202"/>
      <c r="F314" s="209" t="s">
        <v>442</v>
      </c>
      <c r="G314" s="210" t="s">
        <v>147</v>
      </c>
    </row>
    <row r="315" spans="4:7" x14ac:dyDescent="0.25">
      <c r="D315" s="202"/>
      <c r="E315" s="202"/>
      <c r="F315" s="209" t="s">
        <v>311</v>
      </c>
      <c r="G315" s="210" t="s">
        <v>142</v>
      </c>
    </row>
    <row r="316" spans="4:7" x14ac:dyDescent="0.25">
      <c r="D316" s="202"/>
      <c r="E316" s="202"/>
      <c r="F316" s="209" t="s">
        <v>392</v>
      </c>
      <c r="G316" s="210" t="s">
        <v>146</v>
      </c>
    </row>
    <row r="317" spans="4:7" x14ac:dyDescent="0.25">
      <c r="D317" s="202"/>
      <c r="E317" s="202"/>
      <c r="F317" s="209" t="s">
        <v>170</v>
      </c>
      <c r="G317" s="210" t="s">
        <v>136</v>
      </c>
    </row>
    <row r="318" spans="4:7" x14ac:dyDescent="0.25">
      <c r="D318" s="202"/>
      <c r="E318" s="202"/>
      <c r="F318" s="209" t="s">
        <v>339</v>
      </c>
      <c r="G318" s="210" t="s">
        <v>143</v>
      </c>
    </row>
    <row r="319" spans="4:7" x14ac:dyDescent="0.25">
      <c r="D319" s="202"/>
      <c r="E319" s="202"/>
      <c r="F319" s="209" t="s">
        <v>256</v>
      </c>
      <c r="G319" s="210" t="s">
        <v>140</v>
      </c>
    </row>
    <row r="320" spans="4:7" x14ac:dyDescent="0.25">
      <c r="D320" s="202"/>
      <c r="E320" s="202"/>
      <c r="F320" s="209" t="s">
        <v>394</v>
      </c>
      <c r="G320" s="210" t="s">
        <v>146</v>
      </c>
    </row>
    <row r="321" spans="4:7" x14ac:dyDescent="0.25">
      <c r="D321" s="202"/>
      <c r="E321" s="202"/>
      <c r="F321" s="209" t="s">
        <v>180</v>
      </c>
      <c r="G321" s="210" t="s">
        <v>137</v>
      </c>
    </row>
    <row r="322" spans="4:7" x14ac:dyDescent="0.25">
      <c r="D322" s="202"/>
      <c r="E322" s="202"/>
      <c r="F322" s="209" t="s">
        <v>396</v>
      </c>
      <c r="G322" s="210" t="s">
        <v>146</v>
      </c>
    </row>
    <row r="323" spans="4:7" x14ac:dyDescent="0.25">
      <c r="D323" s="202"/>
      <c r="E323" s="202"/>
      <c r="F323" s="209" t="s">
        <v>172</v>
      </c>
      <c r="G323" s="210" t="s">
        <v>136</v>
      </c>
    </row>
    <row r="324" spans="4:7" x14ac:dyDescent="0.25">
      <c r="D324" s="202"/>
      <c r="E324" s="202"/>
      <c r="F324" s="209" t="s">
        <v>485</v>
      </c>
      <c r="G324" s="210" t="s">
        <v>149</v>
      </c>
    </row>
    <row r="325" spans="4:7" x14ac:dyDescent="0.25">
      <c r="D325" s="202"/>
      <c r="E325" s="202"/>
      <c r="F325" s="209" t="s">
        <v>404</v>
      </c>
      <c r="G325" s="210" t="s">
        <v>146</v>
      </c>
    </row>
    <row r="326" spans="4:7" x14ac:dyDescent="0.25">
      <c r="D326" s="202"/>
      <c r="E326" s="202"/>
      <c r="F326" s="209" t="s">
        <v>377</v>
      </c>
      <c r="G326" s="210" t="s">
        <v>145</v>
      </c>
    </row>
    <row r="327" spans="4:7" x14ac:dyDescent="0.25">
      <c r="D327" s="202"/>
      <c r="E327" s="202"/>
      <c r="F327" s="209" t="s">
        <v>336</v>
      </c>
      <c r="G327" s="210" t="s">
        <v>142</v>
      </c>
    </row>
    <row r="328" spans="4:7" x14ac:dyDescent="0.25">
      <c r="D328" s="202"/>
      <c r="E328" s="202"/>
      <c r="F328" s="209" t="s">
        <v>177</v>
      </c>
      <c r="G328" s="210" t="s">
        <v>137</v>
      </c>
    </row>
    <row r="329" spans="4:7" x14ac:dyDescent="0.25">
      <c r="D329" s="202"/>
      <c r="E329" s="202"/>
      <c r="F329" s="209" t="s">
        <v>496</v>
      </c>
      <c r="G329" s="210" t="s">
        <v>149</v>
      </c>
    </row>
    <row r="330" spans="4:7" x14ac:dyDescent="0.25">
      <c r="D330" s="202"/>
      <c r="E330" s="202"/>
      <c r="F330" s="209" t="s">
        <v>211</v>
      </c>
      <c r="G330" s="210" t="s">
        <v>138</v>
      </c>
    </row>
    <row r="331" spans="4:7" x14ac:dyDescent="0.25">
      <c r="D331" s="202"/>
      <c r="E331" s="202"/>
      <c r="F331" s="209" t="s">
        <v>206</v>
      </c>
      <c r="G331" s="210" t="s">
        <v>138</v>
      </c>
    </row>
    <row r="332" spans="4:7" x14ac:dyDescent="0.25">
      <c r="D332" s="202"/>
      <c r="E332" s="202"/>
      <c r="F332" s="209" t="s">
        <v>368</v>
      </c>
      <c r="G332" s="210" t="s">
        <v>145</v>
      </c>
    </row>
    <row r="333" spans="4:7" x14ac:dyDescent="0.25">
      <c r="D333" s="202"/>
      <c r="E333" s="202"/>
      <c r="F333" s="209" t="s">
        <v>379</v>
      </c>
      <c r="G333" s="210" t="s">
        <v>145</v>
      </c>
    </row>
    <row r="334" spans="4:7" x14ac:dyDescent="0.25">
      <c r="D334" s="202"/>
      <c r="E334" s="202"/>
      <c r="F334" s="209" t="s">
        <v>447</v>
      </c>
      <c r="G334" s="210" t="s">
        <v>147</v>
      </c>
    </row>
    <row r="335" spans="4:7" x14ac:dyDescent="0.25">
      <c r="D335" s="202"/>
      <c r="E335" s="202"/>
      <c r="F335" s="209" t="s">
        <v>259</v>
      </c>
      <c r="G335" s="210" t="s">
        <v>140</v>
      </c>
    </row>
    <row r="336" spans="4:7" x14ac:dyDescent="0.25">
      <c r="D336" s="202"/>
      <c r="E336" s="202"/>
      <c r="F336" s="209" t="s">
        <v>187</v>
      </c>
      <c r="G336" s="210" t="s">
        <v>137</v>
      </c>
    </row>
    <row r="337" spans="4:7" x14ac:dyDescent="0.25">
      <c r="D337" s="202"/>
      <c r="E337" s="202"/>
      <c r="F337" s="209" t="s">
        <v>334</v>
      </c>
      <c r="G337" s="210" t="s">
        <v>142</v>
      </c>
    </row>
    <row r="338" spans="4:7" x14ac:dyDescent="0.25">
      <c r="D338" s="202"/>
      <c r="E338" s="202"/>
      <c r="F338" s="209" t="s">
        <v>327</v>
      </c>
      <c r="G338" s="210" t="s">
        <v>142</v>
      </c>
    </row>
    <row r="339" spans="4:7" x14ac:dyDescent="0.25">
      <c r="D339" s="202"/>
      <c r="E339" s="202"/>
      <c r="F339" s="209" t="s">
        <v>232</v>
      </c>
      <c r="G339" s="210" t="s">
        <v>138</v>
      </c>
    </row>
    <row r="340" spans="4:7" x14ac:dyDescent="0.25">
      <c r="D340" s="202"/>
      <c r="E340" s="202"/>
      <c r="F340" s="209" t="s">
        <v>207</v>
      </c>
      <c r="G340" s="210" t="s">
        <v>138</v>
      </c>
    </row>
    <row r="341" spans="4:7" x14ac:dyDescent="0.25">
      <c r="D341" s="202"/>
      <c r="E341" s="202"/>
      <c r="F341" s="209" t="s">
        <v>415</v>
      </c>
      <c r="G341" s="210" t="s">
        <v>146</v>
      </c>
    </row>
    <row r="342" spans="4:7" x14ac:dyDescent="0.25">
      <c r="D342" s="202"/>
      <c r="E342" s="202"/>
      <c r="F342" s="209" t="s">
        <v>173</v>
      </c>
      <c r="G342" s="210" t="s">
        <v>136</v>
      </c>
    </row>
    <row r="343" spans="4:7" x14ac:dyDescent="0.25">
      <c r="D343" s="202"/>
      <c r="E343" s="202"/>
      <c r="F343" s="209" t="s">
        <v>359</v>
      </c>
      <c r="G343" s="210" t="s">
        <v>144</v>
      </c>
    </row>
    <row r="344" spans="4:7" x14ac:dyDescent="0.25">
      <c r="D344" s="202"/>
      <c r="E344" s="202"/>
      <c r="F344" s="209" t="s">
        <v>197</v>
      </c>
      <c r="G344" s="210" t="s">
        <v>137</v>
      </c>
    </row>
    <row r="345" spans="4:7" x14ac:dyDescent="0.25">
      <c r="D345" s="202"/>
      <c r="E345" s="202"/>
      <c r="F345" s="209" t="s">
        <v>397</v>
      </c>
      <c r="G345" s="210" t="s">
        <v>146</v>
      </c>
    </row>
    <row r="346" spans="4:7" x14ac:dyDescent="0.25">
      <c r="D346" s="202"/>
      <c r="E346" s="202"/>
      <c r="F346" s="209" t="s">
        <v>230</v>
      </c>
      <c r="G346" s="210" t="s">
        <v>138</v>
      </c>
    </row>
    <row r="347" spans="4:7" x14ac:dyDescent="0.25">
      <c r="D347" s="202"/>
      <c r="E347" s="202"/>
      <c r="F347" s="209" t="s">
        <v>233</v>
      </c>
      <c r="G347" s="210" t="s">
        <v>138</v>
      </c>
    </row>
    <row r="348" spans="4:7" x14ac:dyDescent="0.25">
      <c r="D348" s="202"/>
      <c r="E348" s="202"/>
      <c r="F348" s="209" t="s">
        <v>319</v>
      </c>
      <c r="G348" s="210" t="s">
        <v>142</v>
      </c>
    </row>
    <row r="349" spans="4:7" x14ac:dyDescent="0.25">
      <c r="D349" s="202"/>
      <c r="E349" s="202"/>
      <c r="F349" s="209" t="s">
        <v>246</v>
      </c>
      <c r="G349" s="210" t="s">
        <v>139</v>
      </c>
    </row>
    <row r="350" spans="4:7" x14ac:dyDescent="0.25">
      <c r="D350" s="202"/>
      <c r="E350" s="202"/>
      <c r="F350" s="209" t="s">
        <v>303</v>
      </c>
      <c r="G350" s="210" t="s">
        <v>142</v>
      </c>
    </row>
    <row r="351" spans="4:7" x14ac:dyDescent="0.25">
      <c r="D351" s="202"/>
      <c r="E351" s="202"/>
      <c r="F351" s="209" t="s">
        <v>236</v>
      </c>
      <c r="G351" s="210" t="s">
        <v>138</v>
      </c>
    </row>
    <row r="352" spans="4:7" x14ac:dyDescent="0.25">
      <c r="D352" s="202"/>
      <c r="E352" s="202"/>
      <c r="F352" s="209" t="s">
        <v>459</v>
      </c>
      <c r="G352" s="210" t="s">
        <v>147</v>
      </c>
    </row>
    <row r="353" spans="4:7" x14ac:dyDescent="0.25">
      <c r="D353" s="202"/>
      <c r="E353" s="202"/>
      <c r="F353" s="209" t="s">
        <v>182</v>
      </c>
      <c r="G353" s="210" t="s">
        <v>137</v>
      </c>
    </row>
    <row r="354" spans="4:7" x14ac:dyDescent="0.25">
      <c r="D354" s="202"/>
      <c r="E354" s="202"/>
      <c r="F354" s="209" t="s">
        <v>326</v>
      </c>
      <c r="G354" s="210" t="s">
        <v>142</v>
      </c>
    </row>
    <row r="355" spans="4:7" x14ac:dyDescent="0.25">
      <c r="D355" s="202"/>
      <c r="E355" s="202"/>
      <c r="F355" s="209" t="s">
        <v>278</v>
      </c>
      <c r="G355" s="210" t="s">
        <v>141</v>
      </c>
    </row>
    <row r="356" spans="4:7" x14ac:dyDescent="0.25">
      <c r="D356" s="202"/>
      <c r="E356" s="202"/>
      <c r="F356" s="209" t="s">
        <v>324</v>
      </c>
      <c r="G356" s="210" t="s">
        <v>142</v>
      </c>
    </row>
    <row r="357" spans="4:7" x14ac:dyDescent="0.25">
      <c r="D357" s="202"/>
      <c r="E357" s="202"/>
      <c r="F357" s="209" t="s">
        <v>402</v>
      </c>
      <c r="G357" s="210" t="s">
        <v>146</v>
      </c>
    </row>
    <row r="358" spans="4:7" x14ac:dyDescent="0.25">
      <c r="D358" s="202"/>
      <c r="E358" s="202"/>
      <c r="F358" s="209" t="s">
        <v>335</v>
      </c>
      <c r="G358" s="210" t="s">
        <v>142</v>
      </c>
    </row>
    <row r="359" spans="4:7" x14ac:dyDescent="0.25">
      <c r="D359" s="202"/>
      <c r="E359" s="202"/>
      <c r="F359" s="209" t="s">
        <v>460</v>
      </c>
      <c r="G359" s="210" t="s">
        <v>147</v>
      </c>
    </row>
    <row r="360" spans="4:7" x14ac:dyDescent="0.25">
      <c r="D360" s="202"/>
      <c r="E360" s="202"/>
      <c r="F360" s="209" t="s">
        <v>285</v>
      </c>
      <c r="G360" s="210" t="s">
        <v>141</v>
      </c>
    </row>
    <row r="361" spans="4:7" x14ac:dyDescent="0.25">
      <c r="D361" s="202"/>
      <c r="E361" s="202"/>
      <c r="F361" s="209" t="s">
        <v>176</v>
      </c>
      <c r="G361" s="210" t="s">
        <v>137</v>
      </c>
    </row>
    <row r="362" spans="4:7" x14ac:dyDescent="0.25">
      <c r="D362" s="202"/>
      <c r="E362" s="202"/>
      <c r="F362" s="209" t="s">
        <v>373</v>
      </c>
      <c r="G362" s="210" t="s">
        <v>145</v>
      </c>
    </row>
    <row r="363" spans="4:7" x14ac:dyDescent="0.25">
      <c r="D363" s="202"/>
      <c r="E363" s="202"/>
      <c r="F363" s="209" t="s">
        <v>306</v>
      </c>
      <c r="G363" s="210" t="s">
        <v>142</v>
      </c>
    </row>
    <row r="364" spans="4:7" x14ac:dyDescent="0.25">
      <c r="D364" s="202"/>
      <c r="E364" s="202"/>
      <c r="F364" s="209" t="s">
        <v>419</v>
      </c>
      <c r="G364" s="210" t="s">
        <v>146</v>
      </c>
    </row>
    <row r="365" spans="4:7" x14ac:dyDescent="0.25">
      <c r="D365" s="202"/>
      <c r="E365" s="202"/>
      <c r="F365" s="209" t="s">
        <v>260</v>
      </c>
      <c r="G365" s="210" t="s">
        <v>140</v>
      </c>
    </row>
    <row r="366" spans="4:7" x14ac:dyDescent="0.25">
      <c r="D366" s="202"/>
      <c r="E366" s="202"/>
      <c r="F366" s="209" t="s">
        <v>380</v>
      </c>
      <c r="G366" s="210" t="s">
        <v>145</v>
      </c>
    </row>
    <row r="367" spans="4:7" x14ac:dyDescent="0.25">
      <c r="D367" s="202"/>
      <c r="E367" s="202"/>
      <c r="F367" s="209" t="s">
        <v>302</v>
      </c>
      <c r="G367" s="210" t="s">
        <v>142</v>
      </c>
    </row>
    <row r="368" spans="4:7" x14ac:dyDescent="0.25">
      <c r="D368" s="202"/>
      <c r="E368" s="202"/>
      <c r="F368" s="209" t="s">
        <v>497</v>
      </c>
      <c r="G368" s="210"/>
    </row>
    <row r="369" spans="4:7" x14ac:dyDescent="0.25">
      <c r="D369" s="202"/>
      <c r="E369" s="202"/>
      <c r="F369" s="209" t="s">
        <v>498</v>
      </c>
      <c r="G369" s="210"/>
    </row>
    <row r="370" spans="4:7" x14ac:dyDescent="0.25">
      <c r="D370" s="202"/>
      <c r="E370" s="202"/>
      <c r="F370" s="202"/>
      <c r="G370" s="202"/>
    </row>
    <row r="371" spans="4:7" x14ac:dyDescent="0.25">
      <c r="D371" s="202"/>
      <c r="E371" s="202"/>
      <c r="F371" s="202"/>
      <c r="G371" s="202"/>
    </row>
    <row r="372" spans="4:7" x14ac:dyDescent="0.25">
      <c r="D372" s="202"/>
      <c r="E372" s="202"/>
      <c r="F372" s="202"/>
      <c r="G372" s="202"/>
    </row>
    <row r="373" spans="4:7" x14ac:dyDescent="0.25">
      <c r="D373" s="202"/>
      <c r="E373" s="202"/>
      <c r="F373" s="202"/>
      <c r="G373" s="202"/>
    </row>
    <row r="374" spans="4:7" x14ac:dyDescent="0.25">
      <c r="D374" s="202"/>
      <c r="E374" s="202"/>
      <c r="F374" s="202"/>
      <c r="G374" s="202"/>
    </row>
    <row r="375" spans="4:7" x14ac:dyDescent="0.25">
      <c r="D375" s="202"/>
      <c r="E375" s="202"/>
      <c r="F375" s="202"/>
      <c r="G375" s="202"/>
    </row>
    <row r="376" spans="4:7" x14ac:dyDescent="0.25">
      <c r="D376" s="202"/>
      <c r="E376" s="202"/>
      <c r="F376" s="202"/>
      <c r="G376" s="202"/>
    </row>
    <row r="377" spans="4:7" x14ac:dyDescent="0.25">
      <c r="D377" s="202"/>
      <c r="E377" s="202"/>
      <c r="F377" s="202"/>
      <c r="G377" s="202"/>
    </row>
    <row r="378" spans="4:7" x14ac:dyDescent="0.25">
      <c r="D378" s="202"/>
      <c r="E378" s="202"/>
      <c r="F378" s="202"/>
      <c r="G378" s="202"/>
    </row>
    <row r="379" spans="4:7" x14ac:dyDescent="0.25">
      <c r="D379" s="202"/>
      <c r="E379" s="202"/>
      <c r="F379" s="202"/>
      <c r="G379" s="202"/>
    </row>
    <row r="380" spans="4:7" x14ac:dyDescent="0.25">
      <c r="D380" s="202"/>
      <c r="E380" s="202"/>
      <c r="F380" s="202"/>
      <c r="G380" s="202"/>
    </row>
    <row r="381" spans="4:7" x14ac:dyDescent="0.25">
      <c r="D381" s="202"/>
      <c r="E381" s="202"/>
      <c r="F381" s="202"/>
      <c r="G381" s="202"/>
    </row>
    <row r="382" spans="4:7" x14ac:dyDescent="0.25">
      <c r="D382" s="202"/>
      <c r="E382" s="202"/>
      <c r="F382" s="202"/>
      <c r="G382" s="202"/>
    </row>
    <row r="383" spans="4:7" x14ac:dyDescent="0.25">
      <c r="D383" s="202"/>
      <c r="E383" s="202"/>
      <c r="F383" s="202"/>
      <c r="G383" s="202"/>
    </row>
    <row r="384" spans="4:7" x14ac:dyDescent="0.25">
      <c r="D384" s="202"/>
      <c r="E384" s="202"/>
      <c r="F384" s="202"/>
      <c r="G384" s="202"/>
    </row>
    <row r="385" spans="4:7" x14ac:dyDescent="0.25">
      <c r="D385" s="202"/>
      <c r="E385" s="202"/>
      <c r="F385" s="202"/>
      <c r="G385" s="202"/>
    </row>
    <row r="386" spans="4:7" x14ac:dyDescent="0.25">
      <c r="D386" s="202"/>
      <c r="E386" s="202"/>
      <c r="F386" s="202"/>
      <c r="G386" s="202"/>
    </row>
    <row r="387" spans="4:7" x14ac:dyDescent="0.25">
      <c r="D387" s="202"/>
      <c r="E387" s="202"/>
      <c r="F387" s="202"/>
      <c r="G387" s="202"/>
    </row>
    <row r="388" spans="4:7" x14ac:dyDescent="0.25">
      <c r="D388" s="202"/>
      <c r="E388" s="202"/>
      <c r="F388" s="202"/>
      <c r="G388" s="202"/>
    </row>
    <row r="389" spans="4:7" x14ac:dyDescent="0.25">
      <c r="D389" s="202"/>
      <c r="E389" s="202"/>
      <c r="F389" s="202"/>
      <c r="G389" s="202"/>
    </row>
    <row r="390" spans="4:7" x14ac:dyDescent="0.25">
      <c r="D390" s="202"/>
      <c r="E390" s="202"/>
      <c r="F390" s="202"/>
      <c r="G390" s="202"/>
    </row>
    <row r="391" spans="4:7" x14ac:dyDescent="0.25">
      <c r="D391" s="202"/>
      <c r="E391" s="202"/>
      <c r="F391" s="202"/>
      <c r="G391" s="202"/>
    </row>
    <row r="392" spans="4:7" x14ac:dyDescent="0.25">
      <c r="D392" s="202"/>
      <c r="E392" s="202"/>
      <c r="F392" s="202"/>
      <c r="G392" s="202"/>
    </row>
  </sheetData>
  <sheetProtection password="CC72" sheet="1" objects="1" scenarios="1"/>
  <mergeCells count="1">
    <mergeCell ref="B30:C36"/>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Drop Down 3">
              <controlPr defaultSize="0" autoLine="0" autoPict="0">
                <anchor moveWithCells="1">
                  <from>
                    <xdr:col>2</xdr:col>
                    <xdr:colOff>0</xdr:colOff>
                    <xdr:row>20</xdr:row>
                    <xdr:rowOff>0</xdr:rowOff>
                  </from>
                  <to>
                    <xdr:col>2</xdr:col>
                    <xdr:colOff>3019425</xdr:colOff>
                    <xdr:row>20</xdr:row>
                    <xdr:rowOff>485775</xdr:rowOff>
                  </to>
                </anchor>
              </controlPr>
            </control>
          </mc:Choice>
        </mc:AlternateContent>
        <mc:AlternateContent xmlns:mc="http://schemas.openxmlformats.org/markup-compatibility/2006">
          <mc:Choice Requires="x14">
            <control shapeId="5124" r:id="rId5" name="Drop Down 4">
              <controlPr defaultSize="0" autoLine="0" autoPict="0">
                <anchor moveWithCells="1">
                  <from>
                    <xdr:col>2</xdr:col>
                    <xdr:colOff>38100</xdr:colOff>
                    <xdr:row>16</xdr:row>
                    <xdr:rowOff>0</xdr:rowOff>
                  </from>
                  <to>
                    <xdr:col>3</xdr:col>
                    <xdr:colOff>19050</xdr:colOff>
                    <xdr:row>16</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7AAB3-9760-4F12-AE38-250A61FC3FEF}">
  <dimension ref="B1:Q34"/>
  <sheetViews>
    <sheetView showGridLines="0" workbookViewId="0">
      <selection activeCell="A8" sqref="A8"/>
    </sheetView>
  </sheetViews>
  <sheetFormatPr baseColWidth="10" defaultRowHeight="15" x14ac:dyDescent="0.25"/>
  <cols>
    <col min="1" max="1" width="7.42578125" customWidth="1"/>
    <col min="2" max="2" width="57.28515625" customWidth="1"/>
    <col min="3" max="3" width="27.85546875" customWidth="1"/>
    <col min="4" max="4" width="31.7109375" customWidth="1"/>
    <col min="5" max="5" width="7.28515625" customWidth="1"/>
    <col min="6" max="6" width="7" customWidth="1"/>
    <col min="7" max="7" width="34.28515625" customWidth="1"/>
    <col min="9" max="9" width="14.7109375" customWidth="1"/>
    <col min="10" max="10" width="14.5703125" customWidth="1"/>
    <col min="12" max="12" width="23.140625" customWidth="1"/>
    <col min="13" max="13" width="19.140625" customWidth="1"/>
    <col min="14" max="14" width="14.7109375" customWidth="1"/>
    <col min="15" max="15" width="16.28515625" customWidth="1"/>
    <col min="16" max="16" width="15.28515625" customWidth="1"/>
    <col min="17" max="17" width="17.140625" customWidth="1"/>
  </cols>
  <sheetData>
    <row r="1" spans="2:17" ht="50.25" customHeight="1" x14ac:dyDescent="0.25">
      <c r="B1" s="115" t="s">
        <v>129</v>
      </c>
    </row>
    <row r="2" spans="2:17" ht="26.25" customHeight="1" x14ac:dyDescent="0.4">
      <c r="B2" s="116" t="s">
        <v>130</v>
      </c>
      <c r="C2" s="113"/>
      <c r="D2" s="113"/>
      <c r="E2" s="113"/>
    </row>
    <row r="3" spans="2:17" ht="34.5" customHeight="1" x14ac:dyDescent="0.25">
      <c r="B3" s="31" t="s">
        <v>131</v>
      </c>
      <c r="C3" s="123"/>
      <c r="D3" s="123"/>
      <c r="E3" s="114"/>
      <c r="F3" s="114"/>
      <c r="G3" s="114"/>
      <c r="H3" s="114"/>
    </row>
    <row r="4" spans="2:17" ht="84" customHeight="1" thickBot="1" x14ac:dyDescent="0.35">
      <c r="G4" s="25"/>
      <c r="H4" s="26"/>
      <c r="I4" s="27"/>
      <c r="J4" s="28"/>
      <c r="L4" s="35"/>
      <c r="M4" s="62" t="s">
        <v>64</v>
      </c>
      <c r="N4" s="62" t="s">
        <v>77</v>
      </c>
      <c r="O4" s="36"/>
    </row>
    <row r="5" spans="2:17" ht="79.5" customHeight="1" x14ac:dyDescent="0.35">
      <c r="B5" s="21" t="s">
        <v>99</v>
      </c>
      <c r="C5" s="22" t="s">
        <v>7</v>
      </c>
      <c r="D5" s="62" t="s">
        <v>121</v>
      </c>
      <c r="G5" s="33" t="s">
        <v>101</v>
      </c>
      <c r="H5" s="29" t="s">
        <v>2</v>
      </c>
      <c r="I5" s="14" t="s">
        <v>98</v>
      </c>
      <c r="J5" s="16" t="s">
        <v>49</v>
      </c>
      <c r="L5" s="30" t="s">
        <v>102</v>
      </c>
      <c r="M5" s="46" t="s">
        <v>7</v>
      </c>
      <c r="N5" s="22" t="s">
        <v>57</v>
      </c>
      <c r="O5" s="13" t="s">
        <v>133</v>
      </c>
      <c r="Q5" s="13" t="s">
        <v>125</v>
      </c>
    </row>
    <row r="6" spans="2:17" ht="31.5" x14ac:dyDescent="0.25">
      <c r="B6" s="61" t="s">
        <v>69</v>
      </c>
      <c r="C6" s="137"/>
      <c r="D6" s="19"/>
      <c r="G6" s="64" t="s">
        <v>4</v>
      </c>
      <c r="H6" s="76" t="s">
        <v>3</v>
      </c>
      <c r="I6" s="129"/>
      <c r="J6" s="133">
        <f>I6*43.1/3.6</f>
        <v>0</v>
      </c>
      <c r="L6" s="162" t="s">
        <v>58</v>
      </c>
      <c r="M6" s="164"/>
      <c r="N6" s="166"/>
      <c r="O6" s="168" t="str">
        <f>IF(((J6+J7)&gt;0),M6/(J6+J7)," ")</f>
        <v xml:space="preserve"> </v>
      </c>
      <c r="Q6" s="86"/>
    </row>
    <row r="7" spans="2:17" ht="31.5" x14ac:dyDescent="0.25">
      <c r="B7" s="62" t="s">
        <v>52</v>
      </c>
      <c r="C7" s="138"/>
      <c r="D7" s="23"/>
      <c r="G7" s="65" t="s">
        <v>5</v>
      </c>
      <c r="H7" s="77" t="s">
        <v>3</v>
      </c>
      <c r="I7" s="129"/>
      <c r="J7" s="133">
        <f>I7*43.1/3.6</f>
        <v>0</v>
      </c>
      <c r="L7" s="163"/>
      <c r="M7" s="165"/>
      <c r="N7" s="167"/>
      <c r="O7" s="168"/>
      <c r="Q7" s="83" t="str">
        <f>IF(M6&gt;0,IF(N6*8.76&gt;M6,"OK","Oppgi /Sjekk effekt-tall")," ")</f>
        <v xml:space="preserve"> </v>
      </c>
    </row>
    <row r="8" spans="2:17" ht="39.950000000000003" customHeight="1" x14ac:dyDescent="0.25">
      <c r="B8" s="62" t="s">
        <v>53</v>
      </c>
      <c r="C8" s="138"/>
      <c r="D8" s="39" t="s">
        <v>42</v>
      </c>
      <c r="E8" s="18"/>
      <c r="G8" s="65" t="s">
        <v>6</v>
      </c>
      <c r="H8" s="77" t="s">
        <v>7</v>
      </c>
      <c r="I8" s="129"/>
      <c r="J8" s="134">
        <f>I8</f>
        <v>0</v>
      </c>
      <c r="L8" s="70"/>
      <c r="M8" s="145"/>
      <c r="N8" s="124"/>
      <c r="O8" s="45"/>
      <c r="Q8" s="85"/>
    </row>
    <row r="9" spans="2:17" ht="30" customHeight="1" x14ac:dyDescent="0.25">
      <c r="B9" s="62" t="s">
        <v>47</v>
      </c>
      <c r="C9" s="138"/>
      <c r="D9" s="19"/>
      <c r="G9" s="66" t="s">
        <v>73</v>
      </c>
      <c r="H9" s="76" t="s">
        <v>7</v>
      </c>
      <c r="I9" s="130"/>
      <c r="J9" s="135">
        <f>I9</f>
        <v>0</v>
      </c>
      <c r="L9" s="62" t="s">
        <v>75</v>
      </c>
      <c r="M9" s="146"/>
      <c r="N9" s="125"/>
      <c r="O9" s="79" t="str">
        <f>IF(((I9)&gt;0),M9/(I9)," ")</f>
        <v xml:space="preserve"> </v>
      </c>
      <c r="Q9" s="81" t="str">
        <f>IF(M9&gt;0,IF(N9*8.76&gt;M9,"OK","Oppgi /Sjekk effekt-tall")," ")</f>
        <v xml:space="preserve"> </v>
      </c>
    </row>
    <row r="10" spans="2:17" ht="30" customHeight="1" x14ac:dyDescent="0.25">
      <c r="B10" s="62" t="s">
        <v>54</v>
      </c>
      <c r="C10" s="138"/>
      <c r="D10" s="19"/>
      <c r="G10" s="67" t="s">
        <v>74</v>
      </c>
      <c r="H10" s="78" t="s">
        <v>7</v>
      </c>
      <c r="I10" s="131"/>
      <c r="J10" s="135">
        <f>I10</f>
        <v>0</v>
      </c>
      <c r="L10" s="61" t="s">
        <v>59</v>
      </c>
      <c r="M10" s="146"/>
      <c r="N10" s="126"/>
      <c r="O10" s="37" t="str">
        <f>IF(((I10)&gt;0),M10/(I10)," ")</f>
        <v xml:space="preserve"> </v>
      </c>
      <c r="Q10" s="81" t="str">
        <f>IF(M10&gt;0,IF(N10*8.76&gt;M10,"OK","Oppgi /Sjekk effekt-tall")," ")</f>
        <v xml:space="preserve"> </v>
      </c>
    </row>
    <row r="11" spans="2:17" ht="31.5" x14ac:dyDescent="0.25">
      <c r="B11" s="62" t="s">
        <v>55</v>
      </c>
      <c r="C11" s="138"/>
      <c r="D11" s="23"/>
      <c r="G11" s="64" t="s">
        <v>8</v>
      </c>
      <c r="H11" s="77" t="s">
        <v>3</v>
      </c>
      <c r="I11" s="130"/>
      <c r="J11" s="134">
        <f>I11*11.5/3.6</f>
        <v>0</v>
      </c>
      <c r="L11" s="62" t="s">
        <v>104</v>
      </c>
      <c r="M11" s="146"/>
      <c r="N11" s="125"/>
      <c r="O11" s="79" t="str">
        <f>IF(J11&gt;0,M11/J11," ")</f>
        <v xml:space="preserve"> </v>
      </c>
      <c r="Q11" s="81" t="str">
        <f>IF(M11&gt;0,IF(N11*8.76&gt;M11,"OK","Oppgi /Sjekk effekt-tall")," ")</f>
        <v xml:space="preserve"> </v>
      </c>
    </row>
    <row r="12" spans="2:17" ht="31.5" x14ac:dyDescent="0.25">
      <c r="B12" s="63" t="s">
        <v>56</v>
      </c>
      <c r="C12" s="138"/>
      <c r="D12" s="19"/>
      <c r="G12" s="65" t="s">
        <v>48</v>
      </c>
      <c r="H12" s="77" t="s">
        <v>3</v>
      </c>
      <c r="I12" s="129"/>
      <c r="J12" s="134">
        <f>I12*17.28/3.6</f>
        <v>0</v>
      </c>
      <c r="L12" s="171" t="s">
        <v>119</v>
      </c>
      <c r="M12" s="173"/>
      <c r="N12" s="175"/>
      <c r="O12" s="169" t="str">
        <f>IF(((J12+J13)&gt;0),M12/(J12+J13)," ")</f>
        <v xml:space="preserve"> </v>
      </c>
      <c r="Q12" s="84"/>
    </row>
    <row r="13" spans="2:17" ht="32.25" thickBot="1" x14ac:dyDescent="0.3">
      <c r="B13" s="63" t="s">
        <v>70</v>
      </c>
      <c r="C13" s="139">
        <f>C6+C7-C8-C9-C10-C11-C12</f>
        <v>0</v>
      </c>
      <c r="D13" s="48" t="s">
        <v>103</v>
      </c>
      <c r="G13" s="65" t="s">
        <v>50</v>
      </c>
      <c r="H13" s="77" t="s">
        <v>3</v>
      </c>
      <c r="I13" s="129"/>
      <c r="J13" s="134">
        <f>I13*16.8/3.6</f>
        <v>0</v>
      </c>
      <c r="L13" s="172"/>
      <c r="M13" s="174"/>
      <c r="N13" s="176"/>
      <c r="O13" s="170"/>
      <c r="Q13" s="83" t="str">
        <f>IF(M12&gt;0,IF(N12*8.76&gt;M12,"OK","Oppgi /Sjekk effekt-tall")," ")</f>
        <v xml:space="preserve"> </v>
      </c>
    </row>
    <row r="14" spans="2:17" ht="53.25" customHeight="1" x14ac:dyDescent="0.3">
      <c r="B14" s="20" t="s">
        <v>100</v>
      </c>
      <c r="C14" s="44" t="s">
        <v>7</v>
      </c>
      <c r="G14" s="65" t="s">
        <v>9</v>
      </c>
      <c r="H14" s="77" t="s">
        <v>3</v>
      </c>
      <c r="I14" s="129"/>
      <c r="J14" s="134">
        <f>I14*37/3.6</f>
        <v>0</v>
      </c>
      <c r="L14" s="62" t="s">
        <v>60</v>
      </c>
      <c r="M14" s="146"/>
      <c r="N14" s="125"/>
      <c r="O14" s="79" t="str">
        <f>IF(J14&gt;0,M14/J14," ")</f>
        <v xml:space="preserve"> </v>
      </c>
      <c r="Q14" s="81" t="str">
        <f>IF(M14&gt;0,IF(N14*8.76&gt;M14,"OK","Oppgi /Sjekk effekt-tall")," ")</f>
        <v xml:space="preserve"> </v>
      </c>
    </row>
    <row r="15" spans="2:17" ht="27.95" customHeight="1" x14ac:dyDescent="0.25">
      <c r="B15" s="62" t="s">
        <v>0</v>
      </c>
      <c r="C15" s="140"/>
      <c r="G15" s="65" t="s">
        <v>10</v>
      </c>
      <c r="H15" s="77" t="s">
        <v>7</v>
      </c>
      <c r="I15" s="129"/>
      <c r="J15" s="134">
        <f>I15</f>
        <v>0</v>
      </c>
      <c r="L15" s="71" t="s">
        <v>120</v>
      </c>
      <c r="M15" s="186"/>
      <c r="N15" s="188"/>
      <c r="O15" s="169" t="str">
        <f>IF(((J15+J16)&gt;0),M15/(J15+J16)," ")</f>
        <v xml:space="preserve"> </v>
      </c>
      <c r="Q15" s="82"/>
    </row>
    <row r="16" spans="2:17" ht="27.95" customHeight="1" x14ac:dyDescent="0.25">
      <c r="B16" s="62" t="s">
        <v>1</v>
      </c>
      <c r="C16" s="138"/>
      <c r="G16" s="65" t="s">
        <v>68</v>
      </c>
      <c r="H16" s="77" t="s">
        <v>7</v>
      </c>
      <c r="I16" s="129"/>
      <c r="J16" s="134">
        <f>I16</f>
        <v>0</v>
      </c>
      <c r="L16" s="72"/>
      <c r="M16" s="187"/>
      <c r="N16" s="189"/>
      <c r="O16" s="170"/>
      <c r="Q16" s="87" t="str">
        <f>IF(M15&gt;0,IF(N15*8.76&gt;M15,"OK","Oppgi /Sjekk effekt-tall")," ")</f>
        <v xml:space="preserve"> </v>
      </c>
    </row>
    <row r="17" spans="2:17" ht="27.95" customHeight="1" x14ac:dyDescent="0.25">
      <c r="B17" s="62" t="s">
        <v>36</v>
      </c>
      <c r="C17" s="141"/>
      <c r="G17" s="64" t="s">
        <v>11</v>
      </c>
      <c r="H17" s="76" t="s">
        <v>12</v>
      </c>
      <c r="I17" s="130"/>
      <c r="J17" s="134">
        <f>I17*35.3/3.6</f>
        <v>0</v>
      </c>
      <c r="L17" s="73" t="s">
        <v>61</v>
      </c>
      <c r="M17" s="173"/>
      <c r="N17" s="175"/>
      <c r="O17" s="169" t="str">
        <f>IF(((J17+J18)&gt;0),M17/(J17+J18)," ")</f>
        <v xml:space="preserve"> </v>
      </c>
      <c r="Q17" s="84"/>
    </row>
    <row r="18" spans="2:17" ht="27.95" customHeight="1" x14ac:dyDescent="0.25">
      <c r="B18" s="62" t="s">
        <v>37</v>
      </c>
      <c r="C18" s="138"/>
      <c r="G18" s="64" t="s">
        <v>13</v>
      </c>
      <c r="H18" s="76" t="s">
        <v>14</v>
      </c>
      <c r="I18" s="130"/>
      <c r="J18" s="134">
        <f>(I18*1.36)*35.3/3.6</f>
        <v>0</v>
      </c>
      <c r="L18" s="74"/>
      <c r="M18" s="174"/>
      <c r="N18" s="176"/>
      <c r="O18" s="170"/>
      <c r="Q18" s="83" t="str">
        <f>IF(M17&gt;0,IF(N17*8.76&gt;M17,"OK","Oppgi /Sjekk effekt-tall")," ")</f>
        <v xml:space="preserve"> </v>
      </c>
    </row>
    <row r="19" spans="2:17" ht="27.95" customHeight="1" x14ac:dyDescent="0.25">
      <c r="B19" s="62" t="s">
        <v>51</v>
      </c>
      <c r="C19" s="138"/>
      <c r="G19" s="64" t="s">
        <v>15</v>
      </c>
      <c r="H19" s="76" t="s">
        <v>3</v>
      </c>
      <c r="I19" s="130"/>
      <c r="J19" s="134">
        <f>I19*46.1/3.6</f>
        <v>0</v>
      </c>
      <c r="L19" s="62" t="s">
        <v>62</v>
      </c>
      <c r="M19" s="146"/>
      <c r="N19" s="125"/>
      <c r="O19" s="79" t="str">
        <f>IF(J19&gt;0,M19/J19," ")</f>
        <v xml:space="preserve"> </v>
      </c>
      <c r="Q19" s="81" t="str">
        <f>IF(M19&gt;0,IF(N19*8.76&gt;M19,"OK","Oppgi /Sjekk effekt-tall")," ")</f>
        <v xml:space="preserve"> </v>
      </c>
    </row>
    <row r="20" spans="2:17" ht="27.95" customHeight="1" x14ac:dyDescent="0.25">
      <c r="B20" s="62" t="s">
        <v>38</v>
      </c>
      <c r="C20" s="138"/>
      <c r="G20" s="64" t="s">
        <v>16</v>
      </c>
      <c r="H20" s="76" t="s">
        <v>7</v>
      </c>
      <c r="I20" s="130"/>
      <c r="J20" s="134">
        <f>I20</f>
        <v>0</v>
      </c>
      <c r="L20" s="62" t="s">
        <v>16</v>
      </c>
      <c r="M20" s="146"/>
      <c r="N20" s="125"/>
      <c r="O20" s="79" t="str">
        <f>IF(J20&gt;0,M20/J20," ")</f>
        <v xml:space="preserve"> </v>
      </c>
      <c r="Q20" s="81" t="str">
        <f>IF(M20&gt;0,IF(N20*8.76&gt;M20,"OK","Oppgi /Sjekk effekt-tall")," ")</f>
        <v xml:space="preserve"> </v>
      </c>
    </row>
    <row r="21" spans="2:17" ht="27.95" customHeight="1" x14ac:dyDescent="0.25">
      <c r="B21" s="62" t="s">
        <v>39</v>
      </c>
      <c r="C21" s="138"/>
      <c r="G21" s="64" t="s">
        <v>17</v>
      </c>
      <c r="H21" s="76" t="s">
        <v>7</v>
      </c>
      <c r="I21" s="130"/>
      <c r="J21" s="134">
        <f>I21</f>
        <v>0</v>
      </c>
      <c r="L21" s="62" t="s">
        <v>63</v>
      </c>
      <c r="M21" s="146"/>
      <c r="N21" s="125"/>
      <c r="O21" s="79" t="str">
        <f>IF(J21&gt;0,M21/J21," ")</f>
        <v xml:space="preserve"> </v>
      </c>
      <c r="Q21" s="81" t="str">
        <f>IF(M21&gt;0,IF(N21*8.76&gt;M21,"OK","Oppgi /Sjekk effekt-tall")," ")</f>
        <v xml:space="preserve"> </v>
      </c>
    </row>
    <row r="22" spans="2:17" ht="27.95" customHeight="1" thickBot="1" x14ac:dyDescent="0.3">
      <c r="B22" s="62" t="s">
        <v>66</v>
      </c>
      <c r="C22" s="142">
        <f>SUM(C15:C21)</f>
        <v>0</v>
      </c>
      <c r="G22" s="68" t="s">
        <v>18</v>
      </c>
      <c r="H22" s="15"/>
      <c r="I22" s="132"/>
      <c r="J22" s="134"/>
      <c r="L22" s="71" t="s">
        <v>65</v>
      </c>
      <c r="M22" s="144"/>
      <c r="N22" s="125"/>
      <c r="O22" s="37"/>
      <c r="Q22" s="80"/>
    </row>
    <row r="23" spans="2:17" ht="27.95" customHeight="1" x14ac:dyDescent="0.25">
      <c r="B23" s="62" t="s">
        <v>71</v>
      </c>
      <c r="C23" s="43" t="str">
        <f>IF(C22=C13,"ok","Sjekk at summene stemmer")</f>
        <v>ok</v>
      </c>
      <c r="G23" s="69" t="s">
        <v>76</v>
      </c>
      <c r="H23" s="42"/>
      <c r="I23" s="42"/>
      <c r="J23" s="136">
        <f>SUM(J6:J22)-J8</f>
        <v>0</v>
      </c>
      <c r="L23" s="62" t="s">
        <v>72</v>
      </c>
      <c r="M23" s="127">
        <f>SUM(M6:M22)</f>
        <v>0</v>
      </c>
      <c r="N23" s="128">
        <f>SUM(N6:N22)</f>
        <v>0</v>
      </c>
      <c r="O23" s="37"/>
    </row>
    <row r="24" spans="2:17" ht="42" customHeight="1" x14ac:dyDescent="0.25">
      <c r="B24" s="88" t="s">
        <v>123</v>
      </c>
      <c r="C24" s="143">
        <f>C13-C22</f>
        <v>0</v>
      </c>
      <c r="G24" s="40"/>
      <c r="J24" s="38"/>
      <c r="L24" s="32" t="s">
        <v>122</v>
      </c>
      <c r="M24" s="47" t="str">
        <f>IF(M23=C6,"ok","Sjekk summene")</f>
        <v>ok</v>
      </c>
    </row>
    <row r="25" spans="2:17" ht="47.25" x14ac:dyDescent="0.25">
      <c r="B25" s="24" t="s">
        <v>67</v>
      </c>
      <c r="L25" s="1" t="s">
        <v>118</v>
      </c>
      <c r="M25" s="41"/>
    </row>
    <row r="26" spans="2:17" x14ac:dyDescent="0.25">
      <c r="B26" s="177"/>
      <c r="C26" s="178"/>
      <c r="L26" s="177"/>
      <c r="M26" s="183"/>
      <c r="N26" s="183"/>
      <c r="O26" s="183"/>
      <c r="P26" s="178"/>
    </row>
    <row r="27" spans="2:17" x14ac:dyDescent="0.25">
      <c r="B27" s="179"/>
      <c r="C27" s="180"/>
      <c r="L27" s="179"/>
      <c r="M27" s="184"/>
      <c r="N27" s="184"/>
      <c r="O27" s="184"/>
      <c r="P27" s="180"/>
    </row>
    <row r="28" spans="2:17" x14ac:dyDescent="0.25">
      <c r="B28" s="179"/>
      <c r="C28" s="180"/>
      <c r="L28" s="179"/>
      <c r="M28" s="184"/>
      <c r="N28" s="184"/>
      <c r="O28" s="184"/>
      <c r="P28" s="180"/>
    </row>
    <row r="29" spans="2:17" x14ac:dyDescent="0.25">
      <c r="B29" s="179"/>
      <c r="C29" s="180"/>
      <c r="L29" s="179"/>
      <c r="M29" s="184"/>
      <c r="N29" s="184"/>
      <c r="O29" s="184"/>
      <c r="P29" s="180"/>
    </row>
    <row r="30" spans="2:17" x14ac:dyDescent="0.25">
      <c r="B30" s="179"/>
      <c r="C30" s="180"/>
      <c r="L30" s="179"/>
      <c r="M30" s="184"/>
      <c r="N30" s="184"/>
      <c r="O30" s="184"/>
      <c r="P30" s="180"/>
    </row>
    <row r="31" spans="2:17" x14ac:dyDescent="0.25">
      <c r="B31" s="179"/>
      <c r="C31" s="180"/>
      <c r="L31" s="179"/>
      <c r="M31" s="184"/>
      <c r="N31" s="184"/>
      <c r="O31" s="184"/>
      <c r="P31" s="180"/>
    </row>
    <row r="32" spans="2:17" x14ac:dyDescent="0.25">
      <c r="B32" s="179"/>
      <c r="C32" s="180"/>
      <c r="L32" s="179"/>
      <c r="M32" s="184"/>
      <c r="N32" s="184"/>
      <c r="O32" s="184"/>
      <c r="P32" s="180"/>
    </row>
    <row r="33" spans="2:16" x14ac:dyDescent="0.25">
      <c r="B33" s="179"/>
      <c r="C33" s="180"/>
      <c r="L33" s="181"/>
      <c r="M33" s="185"/>
      <c r="N33" s="185"/>
      <c r="O33" s="185"/>
      <c r="P33" s="182"/>
    </row>
    <row r="34" spans="2:16" x14ac:dyDescent="0.25">
      <c r="B34" s="181"/>
      <c r="C34" s="182"/>
    </row>
  </sheetData>
  <sheetProtection algorithmName="SHA-512" hashValue="bUWlwitDSadon2evrBeFDkM8b854zHT+hEWAy6t4iLP/L/bUBdBjEJ/JitNkYS0pid/HDbXmGkkhoSFfGF378Q==" saltValue="iBs7MGOw8jFvtpa1UOiitA==" spinCount="100000" sheet="1" objects="1" scenarios="1"/>
  <mergeCells count="16">
    <mergeCell ref="B26:C34"/>
    <mergeCell ref="L26:P33"/>
    <mergeCell ref="M15:M16"/>
    <mergeCell ref="N15:N16"/>
    <mergeCell ref="O15:O16"/>
    <mergeCell ref="O17:O18"/>
    <mergeCell ref="M17:M18"/>
    <mergeCell ref="N17:N18"/>
    <mergeCell ref="L6:L7"/>
    <mergeCell ref="M6:M7"/>
    <mergeCell ref="N6:N7"/>
    <mergeCell ref="O6:O7"/>
    <mergeCell ref="O12:O13"/>
    <mergeCell ref="L12:L13"/>
    <mergeCell ref="M12:M13"/>
    <mergeCell ref="N12:N13"/>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8138-AC5A-4479-ABB6-C3F211207062}">
  <dimension ref="B2:G25"/>
  <sheetViews>
    <sheetView showGridLines="0" workbookViewId="0">
      <selection activeCell="I18" sqref="I18"/>
    </sheetView>
  </sheetViews>
  <sheetFormatPr baseColWidth="10" defaultRowHeight="15" x14ac:dyDescent="0.25"/>
  <cols>
    <col min="1" max="1" width="2.42578125" customWidth="1"/>
    <col min="2" max="2" width="15.42578125" customWidth="1"/>
    <col min="7" max="7" width="34.5703125" customWidth="1"/>
  </cols>
  <sheetData>
    <row r="2" spans="2:7" ht="18.75" x14ac:dyDescent="0.3">
      <c r="B2" s="6" t="s">
        <v>29</v>
      </c>
      <c r="C2" s="7"/>
      <c r="D2" s="7"/>
      <c r="E2" s="7"/>
      <c r="F2" s="7"/>
      <c r="G2" s="8"/>
    </row>
    <row r="3" spans="2:7" ht="18.75" x14ac:dyDescent="0.3">
      <c r="B3" s="9" t="s">
        <v>30</v>
      </c>
      <c r="C3" s="10"/>
      <c r="D3" s="10"/>
      <c r="E3" s="10"/>
      <c r="F3" s="10"/>
      <c r="G3" s="11"/>
    </row>
    <row r="4" spans="2:7" x14ac:dyDescent="0.25">
      <c r="B4" s="1"/>
    </row>
    <row r="5" spans="2:7" ht="15.75" x14ac:dyDescent="0.25">
      <c r="B5" s="2" t="s">
        <v>28</v>
      </c>
      <c r="C5" s="2"/>
      <c r="D5" s="2"/>
      <c r="E5" s="2"/>
      <c r="F5" s="2"/>
      <c r="G5" s="2"/>
    </row>
    <row r="6" spans="2:7" ht="15.75" x14ac:dyDescent="0.25">
      <c r="B6" s="2" t="s">
        <v>20</v>
      </c>
      <c r="C6" s="2"/>
      <c r="D6" s="2"/>
      <c r="E6" s="2"/>
      <c r="F6" s="2"/>
      <c r="G6" s="2"/>
    </row>
    <row r="7" spans="2:7" ht="15.75" x14ac:dyDescent="0.25">
      <c r="B7" s="2"/>
      <c r="C7" s="2"/>
      <c r="D7" s="2"/>
      <c r="E7" s="2"/>
      <c r="F7" s="2"/>
      <c r="G7" s="2"/>
    </row>
    <row r="8" spans="2:7" ht="24.95" customHeight="1" x14ac:dyDescent="0.25">
      <c r="B8" s="34"/>
      <c r="C8" s="2"/>
      <c r="D8" s="2" t="s">
        <v>24</v>
      </c>
      <c r="E8" s="2"/>
      <c r="F8" s="2"/>
      <c r="G8" s="2"/>
    </row>
    <row r="9" spans="2:7" ht="15.75" x14ac:dyDescent="0.25">
      <c r="B9" s="2"/>
      <c r="C9" s="5"/>
      <c r="D9" s="2"/>
      <c r="E9" s="2"/>
      <c r="F9" s="2"/>
      <c r="G9" s="2"/>
    </row>
    <row r="10" spans="2:7" ht="15.75" x14ac:dyDescent="0.25">
      <c r="B10" s="2" t="s">
        <v>31</v>
      </c>
      <c r="C10" s="2"/>
      <c r="D10" s="2"/>
      <c r="E10" s="2"/>
      <c r="F10" s="2"/>
      <c r="G10" s="2"/>
    </row>
    <row r="11" spans="2:7" ht="15.75" x14ac:dyDescent="0.25">
      <c r="B11" s="2" t="s">
        <v>21</v>
      </c>
      <c r="C11" s="2"/>
      <c r="D11" s="2"/>
      <c r="E11" s="2"/>
      <c r="F11" s="2"/>
      <c r="G11" s="2"/>
    </row>
    <row r="12" spans="2:7" ht="15.75" x14ac:dyDescent="0.25">
      <c r="B12" s="3" t="s">
        <v>22</v>
      </c>
      <c r="C12" s="3"/>
      <c r="D12" s="3"/>
      <c r="E12" s="3"/>
      <c r="F12" s="3"/>
      <c r="G12" s="2"/>
    </row>
    <row r="13" spans="2:7" ht="24.95" customHeight="1" x14ac:dyDescent="0.25">
      <c r="B13" s="34"/>
      <c r="C13" s="2" t="s">
        <v>25</v>
      </c>
      <c r="D13" s="2"/>
      <c r="E13" s="34"/>
      <c r="F13" s="2" t="s">
        <v>26</v>
      </c>
      <c r="G13" s="2"/>
    </row>
    <row r="14" spans="2:7" ht="24.95" customHeight="1" x14ac:dyDescent="0.25">
      <c r="B14" s="12"/>
      <c r="C14" s="2"/>
      <c r="D14" s="2"/>
      <c r="E14" s="5"/>
      <c r="F14" s="2"/>
      <c r="G14" s="2"/>
    </row>
    <row r="15" spans="2:7" ht="15.75" x14ac:dyDescent="0.25">
      <c r="B15" s="2" t="s">
        <v>27</v>
      </c>
      <c r="C15" s="2"/>
      <c r="D15" s="2"/>
      <c r="E15" s="2"/>
      <c r="F15" s="2"/>
      <c r="G15" s="2"/>
    </row>
    <row r="16" spans="2:7" ht="15.75" x14ac:dyDescent="0.25">
      <c r="B16" s="2"/>
      <c r="C16" s="2"/>
      <c r="D16" s="2"/>
      <c r="E16" s="2"/>
      <c r="F16" s="2"/>
      <c r="G16" s="2"/>
    </row>
    <row r="17" spans="2:7" ht="24.95" customHeight="1" x14ac:dyDescent="0.25">
      <c r="B17" s="34"/>
      <c r="C17" s="2"/>
      <c r="D17" s="2" t="s">
        <v>24</v>
      </c>
      <c r="E17" s="2"/>
      <c r="F17" s="2"/>
      <c r="G17" s="2"/>
    </row>
    <row r="18" spans="2:7" ht="15.75" x14ac:dyDescent="0.25">
      <c r="B18" s="2"/>
      <c r="C18" s="2"/>
      <c r="D18" s="2"/>
      <c r="E18" s="2"/>
      <c r="F18" s="2"/>
      <c r="G18" s="2"/>
    </row>
    <row r="19" spans="2:7" ht="15.75" x14ac:dyDescent="0.25">
      <c r="B19" s="2" t="s">
        <v>40</v>
      </c>
      <c r="C19" s="2"/>
      <c r="D19" s="2"/>
      <c r="E19" s="2"/>
      <c r="F19" s="2"/>
      <c r="G19" s="2"/>
    </row>
    <row r="20" spans="2:7" ht="15.75" x14ac:dyDescent="0.25">
      <c r="B20" s="3" t="s">
        <v>23</v>
      </c>
      <c r="C20" s="2"/>
      <c r="D20" s="2"/>
      <c r="E20" s="2"/>
      <c r="F20" s="2"/>
      <c r="G20" s="2"/>
    </row>
    <row r="21" spans="2:7" ht="24.95" customHeight="1" x14ac:dyDescent="0.25">
      <c r="B21" s="34"/>
      <c r="C21" s="2" t="s">
        <v>25</v>
      </c>
      <c r="D21" s="2"/>
      <c r="E21" s="34"/>
      <c r="F21" s="2" t="s">
        <v>26</v>
      </c>
      <c r="G21" s="2"/>
    </row>
    <row r="24" spans="2:7" x14ac:dyDescent="0.25">
      <c r="B24" s="1" t="s">
        <v>41</v>
      </c>
    </row>
    <row r="25" spans="2:7" ht="68.25" customHeight="1" x14ac:dyDescent="0.25">
      <c r="B25" s="190"/>
      <c r="C25" s="191"/>
      <c r="D25" s="191"/>
      <c r="E25" s="191"/>
      <c r="F25" s="191"/>
      <c r="G25" s="192"/>
    </row>
  </sheetData>
  <sheetProtection password="CC72" sheet="1" objects="1" scenarios="1"/>
  <mergeCells count="1">
    <mergeCell ref="B25:G2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146E-7943-40C5-AE52-98B1860E167B}">
  <dimension ref="B15:L38"/>
  <sheetViews>
    <sheetView showGridLines="0" workbookViewId="0">
      <selection activeCell="D14" sqref="D14"/>
    </sheetView>
  </sheetViews>
  <sheetFormatPr baseColWidth="10" defaultRowHeight="15" x14ac:dyDescent="0.25"/>
  <cols>
    <col min="2" max="2" width="33.28515625" customWidth="1"/>
    <col min="3" max="3" width="26.42578125" customWidth="1"/>
    <col min="4" max="4" width="21.28515625" customWidth="1"/>
    <col min="5" max="5" width="14" customWidth="1"/>
    <col min="6" max="6" width="20.7109375" customWidth="1"/>
    <col min="8" max="8" width="17" customWidth="1"/>
  </cols>
  <sheetData>
    <row r="15" spans="2:5" ht="15.75" x14ac:dyDescent="0.25">
      <c r="B15" s="2" t="s">
        <v>97</v>
      </c>
      <c r="C15" s="3"/>
      <c r="D15" s="3"/>
      <c r="E15" s="3"/>
    </row>
    <row r="16" spans="2:5" ht="15.75" x14ac:dyDescent="0.25">
      <c r="B16" s="112" t="s">
        <v>105</v>
      </c>
    </row>
    <row r="17" spans="2:12" ht="104.25" customHeight="1" x14ac:dyDescent="0.25">
      <c r="B17" s="103"/>
      <c r="C17" s="104" t="s">
        <v>124</v>
      </c>
      <c r="D17" s="104" t="s">
        <v>93</v>
      </c>
      <c r="E17" s="104" t="s">
        <v>94</v>
      </c>
      <c r="F17" s="104" t="s">
        <v>106</v>
      </c>
      <c r="G17" s="193" t="s">
        <v>107</v>
      </c>
      <c r="H17" s="194"/>
    </row>
    <row r="18" spans="2:12" ht="33" customHeight="1" x14ac:dyDescent="0.25">
      <c r="B18" s="75" t="s">
        <v>32</v>
      </c>
      <c r="C18" s="89" t="s">
        <v>108</v>
      </c>
      <c r="D18" s="62" t="s">
        <v>80</v>
      </c>
      <c r="E18" s="75" t="s">
        <v>83</v>
      </c>
      <c r="F18" s="75" t="s">
        <v>86</v>
      </c>
      <c r="G18" s="195" t="s">
        <v>92</v>
      </c>
      <c r="H18" s="196"/>
    </row>
    <row r="19" spans="2:12" ht="24.95" customHeight="1" x14ac:dyDescent="0.25">
      <c r="B19" s="75" t="s">
        <v>78</v>
      </c>
      <c r="C19" s="90">
        <v>0.84</v>
      </c>
      <c r="D19" s="90">
        <v>43.1</v>
      </c>
      <c r="E19" s="91"/>
      <c r="F19" s="92">
        <f>D19/3.6</f>
        <v>11.972222222222223</v>
      </c>
      <c r="G19" s="93">
        <f>D19*C19/3.6</f>
        <v>10.056666666666667</v>
      </c>
      <c r="H19" s="94" t="s">
        <v>89</v>
      </c>
    </row>
    <row r="20" spans="2:12" ht="24.95" customHeight="1" x14ac:dyDescent="0.25">
      <c r="B20" s="75" t="s">
        <v>79</v>
      </c>
      <c r="C20" s="90"/>
      <c r="D20" s="90">
        <v>11.5</v>
      </c>
      <c r="E20" s="91"/>
      <c r="F20" s="92">
        <f>D20/3.6</f>
        <v>3.1944444444444442</v>
      </c>
      <c r="G20" s="95"/>
      <c r="H20" s="3"/>
    </row>
    <row r="21" spans="2:12" ht="24.95" customHeight="1" x14ac:dyDescent="0.25">
      <c r="B21" s="75" t="s">
        <v>33</v>
      </c>
      <c r="C21" s="90"/>
      <c r="D21" s="90">
        <v>17.28</v>
      </c>
      <c r="E21" s="91"/>
      <c r="F21" s="92">
        <f>D21/3.6</f>
        <v>4.8</v>
      </c>
      <c r="G21" s="95"/>
      <c r="H21" s="3"/>
    </row>
    <row r="22" spans="2:12" ht="24.95" customHeight="1" x14ac:dyDescent="0.25">
      <c r="B22" s="75" t="s">
        <v>96</v>
      </c>
      <c r="C22" s="90">
        <v>0.5</v>
      </c>
      <c r="D22" s="90">
        <v>16.8</v>
      </c>
      <c r="E22" s="91"/>
      <c r="F22" s="92">
        <f>D22/3.6</f>
        <v>4.666666666666667</v>
      </c>
      <c r="G22" s="93">
        <f>D22*C22/3.6</f>
        <v>2.3333333333333335</v>
      </c>
      <c r="H22" s="94" t="s">
        <v>90</v>
      </c>
    </row>
    <row r="23" spans="2:12" ht="24.95" customHeight="1" x14ac:dyDescent="0.25">
      <c r="B23" s="75" t="s">
        <v>95</v>
      </c>
      <c r="C23" s="90"/>
      <c r="D23" s="90"/>
      <c r="E23" s="91">
        <v>35.299999999999997</v>
      </c>
      <c r="F23" s="92"/>
      <c r="G23" s="96">
        <f>E23/3.6</f>
        <v>9.8055555555555554</v>
      </c>
      <c r="H23" s="97" t="s">
        <v>91</v>
      </c>
    </row>
    <row r="24" spans="2:12" ht="24.95" customHeight="1" x14ac:dyDescent="0.25">
      <c r="B24" s="75" t="s">
        <v>81</v>
      </c>
      <c r="C24" s="98" t="s">
        <v>109</v>
      </c>
      <c r="D24" s="99">
        <f>35.3*1.36</f>
        <v>48.008000000000003</v>
      </c>
      <c r="E24" s="98">
        <v>35.299999999999997</v>
      </c>
      <c r="F24" s="92">
        <f>D24/3.6</f>
        <v>13.335555555555556</v>
      </c>
      <c r="G24" s="95"/>
      <c r="H24" s="3"/>
    </row>
    <row r="25" spans="2:12" ht="24.95" customHeight="1" x14ac:dyDescent="0.25">
      <c r="B25" s="75" t="s">
        <v>19</v>
      </c>
      <c r="C25" s="90">
        <v>0.53</v>
      </c>
      <c r="D25" s="90">
        <v>46.1</v>
      </c>
      <c r="E25" s="91"/>
      <c r="F25" s="92">
        <f>D25/3.6</f>
        <v>12.805555555555555</v>
      </c>
      <c r="G25" s="93">
        <f>D25*C25/3.6</f>
        <v>6.7869444444444449</v>
      </c>
      <c r="H25" s="94" t="s">
        <v>89</v>
      </c>
    </row>
    <row r="26" spans="2:12" ht="24.95" customHeight="1" x14ac:dyDescent="0.25">
      <c r="B26" s="100" t="s">
        <v>43</v>
      </c>
      <c r="C26" s="101"/>
      <c r="D26" s="101">
        <v>37</v>
      </c>
      <c r="E26" s="91"/>
      <c r="F26" s="92">
        <f>D26/3.6</f>
        <v>10.277777777777777</v>
      </c>
      <c r="G26" s="95"/>
      <c r="H26" s="3"/>
    </row>
    <row r="27" spans="2:12" ht="28.5" customHeight="1" x14ac:dyDescent="0.25">
      <c r="B27" s="75" t="s">
        <v>82</v>
      </c>
      <c r="C27" s="90"/>
      <c r="D27" s="90"/>
      <c r="E27" s="98" t="s">
        <v>84</v>
      </c>
      <c r="F27" s="92"/>
      <c r="G27" s="102" t="s">
        <v>88</v>
      </c>
      <c r="H27" s="94" t="s">
        <v>87</v>
      </c>
      <c r="L27" s="4"/>
    </row>
    <row r="28" spans="2:12" ht="14.25" customHeight="1" x14ac:dyDescent="0.25">
      <c r="B28" s="49"/>
      <c r="C28" s="41"/>
      <c r="D28" s="41"/>
      <c r="E28" s="50"/>
      <c r="F28" s="51"/>
      <c r="G28" s="52"/>
      <c r="H28" s="41"/>
    </row>
    <row r="29" spans="2:12" ht="18.75" customHeight="1" x14ac:dyDescent="0.25">
      <c r="B29" s="2" t="s">
        <v>110</v>
      </c>
      <c r="E29" s="53"/>
      <c r="F29" s="54"/>
      <c r="G29" s="55"/>
    </row>
    <row r="30" spans="2:12" ht="31.5" x14ac:dyDescent="0.25">
      <c r="B30" s="100" t="s">
        <v>111</v>
      </c>
      <c r="C30" s="105" t="s">
        <v>112</v>
      </c>
      <c r="D30" s="106" t="s">
        <v>85</v>
      </c>
      <c r="E30" s="53"/>
      <c r="F30" s="54"/>
      <c r="G30" s="55"/>
    </row>
    <row r="31" spans="2:12" ht="48" thickBot="1" x14ac:dyDescent="0.3">
      <c r="B31" s="101" t="s">
        <v>111</v>
      </c>
      <c r="C31" s="105" t="s">
        <v>113</v>
      </c>
      <c r="D31" s="107" t="s">
        <v>114</v>
      </c>
      <c r="E31" s="53"/>
      <c r="F31" s="54"/>
      <c r="G31" s="55"/>
    </row>
    <row r="32" spans="2:12" ht="32.25" thickBot="1" x14ac:dyDescent="0.3">
      <c r="B32" s="108" t="s">
        <v>115</v>
      </c>
      <c r="C32" s="109" t="s">
        <v>116</v>
      </c>
      <c r="D32" s="110" t="s">
        <v>117</v>
      </c>
      <c r="E32" s="56"/>
      <c r="F32" s="56"/>
      <c r="G32" s="57"/>
      <c r="H32" s="57"/>
    </row>
    <row r="33" spans="2:8" x14ac:dyDescent="0.25">
      <c r="B33" s="58"/>
      <c r="C33" s="59"/>
      <c r="D33" s="60"/>
      <c r="E33" s="56"/>
      <c r="F33" s="56"/>
      <c r="G33" s="57"/>
      <c r="H33" s="57"/>
    </row>
    <row r="34" spans="2:8" ht="15.75" x14ac:dyDescent="0.25">
      <c r="B34" s="3" t="s">
        <v>35</v>
      </c>
    </row>
    <row r="35" spans="2:8" ht="15.75" x14ac:dyDescent="0.25">
      <c r="B35" s="111" t="s">
        <v>34</v>
      </c>
    </row>
    <row r="36" spans="2:8" ht="15.75" x14ac:dyDescent="0.25">
      <c r="B36" s="3" t="s">
        <v>46</v>
      </c>
    </row>
    <row r="37" spans="2:8" ht="15.75" x14ac:dyDescent="0.25">
      <c r="B37" s="111" t="s">
        <v>44</v>
      </c>
    </row>
    <row r="38" spans="2:8" ht="15.75" x14ac:dyDescent="0.25">
      <c r="B38" s="3" t="s">
        <v>45</v>
      </c>
    </row>
  </sheetData>
  <sheetProtection algorithmName="SHA-512" hashValue="K/0b5iQzFohTieKQt5hKSuhU/ZosJsBNmAebeQME5ghzsjNvkz7REoeUTfifx8C9w89126gZ0y2ioNR9tJpNgg==" saltValue="6Z5hpbIxQMIpxs6k95SKJQ==" spinCount="100000" sheet="1" objects="1" scenarios="1"/>
  <mergeCells count="2">
    <mergeCell ref="G17:H17"/>
    <mergeCell ref="G18:H18"/>
  </mergeCells>
  <hyperlinks>
    <hyperlink ref="B35" r:id="rId1" xr:uid="{596EEA06-C3EF-4696-921F-92A08464919B}"/>
    <hyperlink ref="B37" r:id="rId2" xr:uid="{606DF472-7C46-4AE7-8CE9-EF5C6BBFB195}"/>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Veiledning og info</vt:lpstr>
      <vt:lpstr>Kontakt og kommune</vt:lpstr>
      <vt:lpstr>Skjema</vt:lpstr>
      <vt:lpstr>Tidsbruk</vt:lpstr>
      <vt:lpstr>Omregningsfaktorer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Bøeng, Ann Christin</dc:creator>
  <cp:lastModifiedBy>Bøeng, Ann Christin</cp:lastModifiedBy>
  <dcterms:created xsi:type="dcterms:W3CDTF">2020-01-31T12:36:41Z</dcterms:created>
  <dcterms:modified xsi:type="dcterms:W3CDTF">2025-02-10T01:08:37Z</dcterms:modified>
</cp:coreProperties>
</file>